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Лист1!$A$1:$Q$117</definedName>
  </definedNames>
  <calcPr calcId="125725"/>
</workbook>
</file>

<file path=xl/calcChain.xml><?xml version="1.0" encoding="utf-8"?>
<calcChain xmlns="http://schemas.openxmlformats.org/spreadsheetml/2006/main">
  <c r="G71" i="1"/>
  <c r="G37" l="1"/>
  <c r="G36" s="1"/>
  <c r="I36"/>
  <c r="I42"/>
  <c r="I15" l="1"/>
  <c r="G55"/>
  <c r="G54" s="1"/>
  <c r="G17"/>
  <c r="G16"/>
  <c r="H15"/>
  <c r="N75"/>
  <c r="H75"/>
  <c r="I75"/>
  <c r="J75"/>
  <c r="K75"/>
  <c r="L75"/>
  <c r="M75"/>
  <c r="H72"/>
  <c r="I72"/>
  <c r="J72"/>
  <c r="K72"/>
  <c r="L72"/>
  <c r="M72"/>
  <c r="N72"/>
  <c r="G72"/>
  <c r="G51"/>
  <c r="G50" s="1"/>
  <c r="G48"/>
  <c r="G29"/>
  <c r="G28" s="1"/>
  <c r="G27"/>
  <c r="G26" s="1"/>
  <c r="I113"/>
  <c r="J113"/>
  <c r="K113"/>
  <c r="L113"/>
  <c r="M113"/>
  <c r="N113"/>
  <c r="N112"/>
  <c r="N110" s="1"/>
  <c r="H113"/>
  <c r="L111"/>
  <c r="M111"/>
  <c r="N111"/>
  <c r="I109"/>
  <c r="J109"/>
  <c r="K109"/>
  <c r="K108" s="1"/>
  <c r="L109"/>
  <c r="M109"/>
  <c r="N109"/>
  <c r="H109"/>
  <c r="G109" s="1"/>
  <c r="G108" s="1"/>
  <c r="G103"/>
  <c r="G102"/>
  <c r="I108"/>
  <c r="J108"/>
  <c r="L108"/>
  <c r="M108"/>
  <c r="N108"/>
  <c r="H106"/>
  <c r="I106"/>
  <c r="J106"/>
  <c r="K106"/>
  <c r="L106"/>
  <c r="M106"/>
  <c r="N106"/>
  <c r="G106"/>
  <c r="H104"/>
  <c r="I104"/>
  <c r="J104"/>
  <c r="K104"/>
  <c r="L104"/>
  <c r="M104"/>
  <c r="N104"/>
  <c r="G104"/>
  <c r="H102"/>
  <c r="I102"/>
  <c r="J102"/>
  <c r="K102"/>
  <c r="L102"/>
  <c r="M102"/>
  <c r="N102"/>
  <c r="G107"/>
  <c r="G105"/>
  <c r="H88"/>
  <c r="I99"/>
  <c r="J99"/>
  <c r="J97" s="1"/>
  <c r="K99"/>
  <c r="K97" s="1"/>
  <c r="L99"/>
  <c r="M99"/>
  <c r="M97" s="1"/>
  <c r="N99"/>
  <c r="N97" s="1"/>
  <c r="H99"/>
  <c r="G99" s="1"/>
  <c r="I98"/>
  <c r="G98" s="1"/>
  <c r="J98"/>
  <c r="K98"/>
  <c r="L98"/>
  <c r="M98"/>
  <c r="N98"/>
  <c r="H98"/>
  <c r="H97"/>
  <c r="L97"/>
  <c r="H95"/>
  <c r="I95"/>
  <c r="J95"/>
  <c r="K95"/>
  <c r="L95"/>
  <c r="M95"/>
  <c r="N95"/>
  <c r="H93"/>
  <c r="I93"/>
  <c r="J93"/>
  <c r="K93"/>
  <c r="L93"/>
  <c r="M93"/>
  <c r="N93"/>
  <c r="H91"/>
  <c r="I91"/>
  <c r="J91"/>
  <c r="K91"/>
  <c r="L91"/>
  <c r="M91"/>
  <c r="N91"/>
  <c r="I88"/>
  <c r="J88"/>
  <c r="K88"/>
  <c r="L88"/>
  <c r="M88"/>
  <c r="N88"/>
  <c r="H86"/>
  <c r="I86"/>
  <c r="J86"/>
  <c r="K86"/>
  <c r="L86"/>
  <c r="M86"/>
  <c r="N86"/>
  <c r="G95"/>
  <c r="G93"/>
  <c r="G86"/>
  <c r="G96"/>
  <c r="G94"/>
  <c r="G92"/>
  <c r="G91" s="1"/>
  <c r="G90"/>
  <c r="G89"/>
  <c r="G87"/>
  <c r="H84"/>
  <c r="I84"/>
  <c r="J84"/>
  <c r="K84"/>
  <c r="L84"/>
  <c r="M84"/>
  <c r="N84"/>
  <c r="G84"/>
  <c r="G85"/>
  <c r="K79"/>
  <c r="K78"/>
  <c r="I80"/>
  <c r="J80"/>
  <c r="K80"/>
  <c r="L80"/>
  <c r="M80"/>
  <c r="N80"/>
  <c r="I112"/>
  <c r="J79"/>
  <c r="L79"/>
  <c r="L112" s="1"/>
  <c r="L110" s="1"/>
  <c r="M79"/>
  <c r="M112" s="1"/>
  <c r="M110" s="1"/>
  <c r="N79"/>
  <c r="N78" s="1"/>
  <c r="H80"/>
  <c r="G80" s="1"/>
  <c r="H79"/>
  <c r="H112" s="1"/>
  <c r="H110" s="1"/>
  <c r="J78"/>
  <c r="H70"/>
  <c r="I70"/>
  <c r="J70"/>
  <c r="K70"/>
  <c r="L70"/>
  <c r="M70"/>
  <c r="N70"/>
  <c r="H68"/>
  <c r="I68"/>
  <c r="J68"/>
  <c r="K68"/>
  <c r="L68"/>
  <c r="M68"/>
  <c r="N68"/>
  <c r="H66"/>
  <c r="I66"/>
  <c r="J66"/>
  <c r="K66"/>
  <c r="L66"/>
  <c r="M66"/>
  <c r="N66"/>
  <c r="H64"/>
  <c r="I64"/>
  <c r="J64"/>
  <c r="K64"/>
  <c r="L64"/>
  <c r="M64"/>
  <c r="N64"/>
  <c r="H62"/>
  <c r="I62"/>
  <c r="J62"/>
  <c r="K62"/>
  <c r="L62"/>
  <c r="M62"/>
  <c r="N62"/>
  <c r="N60"/>
  <c r="H60"/>
  <c r="I60"/>
  <c r="J60"/>
  <c r="K60"/>
  <c r="L60"/>
  <c r="M60"/>
  <c r="H58"/>
  <c r="I58"/>
  <c r="J58"/>
  <c r="K58"/>
  <c r="L58"/>
  <c r="M58"/>
  <c r="N58"/>
  <c r="H56"/>
  <c r="I56"/>
  <c r="J56"/>
  <c r="K56"/>
  <c r="L56"/>
  <c r="M56"/>
  <c r="N56"/>
  <c r="N54"/>
  <c r="H54"/>
  <c r="I54"/>
  <c r="J54"/>
  <c r="K54"/>
  <c r="L54"/>
  <c r="M54"/>
  <c r="H52"/>
  <c r="I52"/>
  <c r="J52"/>
  <c r="K52"/>
  <c r="L52"/>
  <c r="M52"/>
  <c r="N52"/>
  <c r="H50"/>
  <c r="I50"/>
  <c r="J50"/>
  <c r="K50"/>
  <c r="L50"/>
  <c r="M50"/>
  <c r="N50"/>
  <c r="H48"/>
  <c r="I48"/>
  <c r="J48"/>
  <c r="K48"/>
  <c r="L48"/>
  <c r="M48"/>
  <c r="N48"/>
  <c r="G65"/>
  <c r="G70"/>
  <c r="G68"/>
  <c r="G66"/>
  <c r="G64"/>
  <c r="G62"/>
  <c r="G60"/>
  <c r="G58"/>
  <c r="G56"/>
  <c r="G77"/>
  <c r="G76"/>
  <c r="G75" s="1"/>
  <c r="G74"/>
  <c r="G73"/>
  <c r="G69"/>
  <c r="G67"/>
  <c r="G63"/>
  <c r="G61"/>
  <c r="G59"/>
  <c r="G57"/>
  <c r="G53"/>
  <c r="G52" s="1"/>
  <c r="G49"/>
  <c r="H46"/>
  <c r="J46"/>
  <c r="K46"/>
  <c r="L46"/>
  <c r="M46"/>
  <c r="N46"/>
  <c r="G46"/>
  <c r="L42"/>
  <c r="K42"/>
  <c r="K112" s="1"/>
  <c r="J42"/>
  <c r="J112" s="1"/>
  <c r="M42"/>
  <c r="N42"/>
  <c r="H42"/>
  <c r="I41"/>
  <c r="I111" s="1"/>
  <c r="J41"/>
  <c r="J111" s="1"/>
  <c r="K41"/>
  <c r="L41"/>
  <c r="L40" s="1"/>
  <c r="M41"/>
  <c r="N41"/>
  <c r="H41"/>
  <c r="H111" s="1"/>
  <c r="H38"/>
  <c r="I38"/>
  <c r="J38"/>
  <c r="K38"/>
  <c r="L38"/>
  <c r="M38"/>
  <c r="N38"/>
  <c r="H36"/>
  <c r="J36"/>
  <c r="K36"/>
  <c r="L36"/>
  <c r="M36"/>
  <c r="N36"/>
  <c r="H34"/>
  <c r="I34"/>
  <c r="J34"/>
  <c r="K34"/>
  <c r="L34"/>
  <c r="M34"/>
  <c r="N34"/>
  <c r="H32"/>
  <c r="I32"/>
  <c r="J32"/>
  <c r="K32"/>
  <c r="L32"/>
  <c r="M32"/>
  <c r="N32"/>
  <c r="H30"/>
  <c r="I30"/>
  <c r="J30"/>
  <c r="K30"/>
  <c r="L30"/>
  <c r="M30"/>
  <c r="N30"/>
  <c r="H28"/>
  <c r="I28"/>
  <c r="J28"/>
  <c r="K28"/>
  <c r="L28"/>
  <c r="M28"/>
  <c r="N28"/>
  <c r="H26"/>
  <c r="I26"/>
  <c r="J26"/>
  <c r="K26"/>
  <c r="L26"/>
  <c r="M26"/>
  <c r="N26"/>
  <c r="H24"/>
  <c r="I24"/>
  <c r="J24"/>
  <c r="K24"/>
  <c r="L24"/>
  <c r="M24"/>
  <c r="N24"/>
  <c r="H22"/>
  <c r="I22"/>
  <c r="J22"/>
  <c r="K22"/>
  <c r="L22"/>
  <c r="M22"/>
  <c r="N22"/>
  <c r="G39"/>
  <c r="G38" s="1"/>
  <c r="G35"/>
  <c r="G34" s="1"/>
  <c r="G33"/>
  <c r="G32" s="1"/>
  <c r="G31"/>
  <c r="G30" s="1"/>
  <c r="G25"/>
  <c r="G24" s="1"/>
  <c r="G23"/>
  <c r="G22" s="1"/>
  <c r="G21"/>
  <c r="G20" s="1"/>
  <c r="H20"/>
  <c r="I20"/>
  <c r="J20"/>
  <c r="K20"/>
  <c r="L20"/>
  <c r="M20"/>
  <c r="N20"/>
  <c r="I18"/>
  <c r="J18"/>
  <c r="K18"/>
  <c r="L18"/>
  <c r="M18"/>
  <c r="N18"/>
  <c r="H18"/>
  <c r="G19"/>
  <c r="G18" s="1"/>
  <c r="N15"/>
  <c r="M15"/>
  <c r="L15"/>
  <c r="K15"/>
  <c r="J15"/>
  <c r="G88" l="1"/>
  <c r="I97"/>
  <c r="G15"/>
  <c r="L78"/>
  <c r="K40"/>
  <c r="J110"/>
  <c r="G112"/>
  <c r="K111"/>
  <c r="K110" s="1"/>
  <c r="I110"/>
  <c r="G113"/>
  <c r="H108"/>
  <c r="G97"/>
  <c r="M78"/>
  <c r="G79"/>
  <c r="G78" s="1"/>
  <c r="H78"/>
  <c r="H40"/>
  <c r="N40"/>
  <c r="J40"/>
  <c r="M40"/>
  <c r="G41"/>
  <c r="G42"/>
  <c r="I40"/>
  <c r="I13"/>
  <c r="J13"/>
  <c r="K13"/>
  <c r="L13"/>
  <c r="M13"/>
  <c r="N13"/>
  <c r="H13"/>
  <c r="G14"/>
  <c r="G13" s="1"/>
  <c r="G111" l="1"/>
  <c r="G110" s="1"/>
  <c r="G40"/>
</calcChain>
</file>

<file path=xl/sharedStrings.xml><?xml version="1.0" encoding="utf-8"?>
<sst xmlns="http://schemas.openxmlformats.org/spreadsheetml/2006/main" count="275" uniqueCount="128">
  <si>
    <t>Перечень программных мероприятий</t>
  </si>
  <si>
    <t>№ п/п</t>
  </si>
  <si>
    <t>Мероприятия программы</t>
  </si>
  <si>
    <t>Источники финансирования</t>
  </si>
  <si>
    <t>Всего</t>
  </si>
  <si>
    <t>Финансовые затраты на реализацию, тыс.руб</t>
  </si>
  <si>
    <t>2014г.</t>
  </si>
  <si>
    <t>2015г.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</si>
  <si>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</si>
  <si>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</si>
  <si>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</si>
  <si>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</si>
  <si>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</si>
  <si>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</si>
  <si>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</si>
  <si>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>Цель 1. Повышение надежности и качества предоставления жилищно-коммунальных услуг</t>
  </si>
  <si>
    <t>Задача 1. Развитие и модернизация коммунальной инфраструктуры</t>
  </si>
  <si>
    <t>Реконструкция, ремонт, проектирование жилых домов, все помещения в которых находятся в муниципальной собственности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</si>
  <si>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</t>
  </si>
  <si>
    <t>Переключение жилого фонда, подключенного от стального водопровода, проложенного с тепловыми сетями, на полиэтиленовый водопровод</t>
  </si>
  <si>
    <t>Переключение муниципального жилого фонда на канализационный коллектор и ликвидация выгребов</t>
  </si>
  <si>
    <t xml:space="preserve">Реновация железобетонных канализационных коллекторов </t>
  </si>
  <si>
    <t xml:space="preserve">Проектирование и строительство (ремонт) инженерных сетей </t>
  </si>
  <si>
    <t>Капитальный ремонт бани № 2</t>
  </si>
  <si>
    <t>Предоставление субсидий организациям коммунального комплекса на возмещение затрат, связанных с выполнением работ по ремонту объектов коммунальной инфраструктуры (ремонт инженерных сетей по ул. Промышленная, Обская, Мира, 41)</t>
  </si>
  <si>
    <t>Строительство сетей напорной канализации в районе ул. Проезд первооткрывателей, 1 (УКС)</t>
  </si>
  <si>
    <t>Проектирование бытовой канализации в микрорайоне ОМК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</si>
  <si>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</si>
  <si>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</si>
  <si>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</si>
  <si>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</si>
  <si>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</si>
  <si>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</si>
  <si>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</si>
  <si>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</si>
  <si>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</si>
  <si>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</si>
  <si>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</si>
  <si>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</si>
  <si>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</si>
  <si>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</si>
  <si>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1.12.</t>
  </si>
  <si>
    <t>1.13.</t>
  </si>
  <si>
    <t>Бюджет города</t>
  </si>
  <si>
    <t>Бюджет автономного округа</t>
  </si>
  <si>
    <t>Итого по задаче 1</t>
  </si>
  <si>
    <t>Подпрограмма 2 "Обеспечение потребителей надежными и качественными энергоресурсами"</t>
  </si>
  <si>
    <t xml:space="preserve">Цель 2.  Развитие энергосбережения и повышение энергоэффективности                                 </t>
  </si>
  <si>
    <t>Задача 2.  Повышение энергетической эффективности при производстве и передаче энергетических ресурсов</t>
  </si>
  <si>
    <t>Газораспределительные сети и сооружения  (проектирование и строительство)</t>
  </si>
  <si>
    <t>Установка приборов коммерческого учета на котельных</t>
  </si>
  <si>
    <t>Проектирование перевода нагрузок ПС "Авангард" на ПС "АБЗ"</t>
  </si>
  <si>
    <t>Тепловые сети (ремонт, проектирование и реконструкция)</t>
  </si>
  <si>
    <t>МП "УТС"</t>
  </si>
  <si>
    <t>Монтаж защитных проводов РАS 1х95 на линиях 10 кВ</t>
  </si>
  <si>
    <t>МП "Городские электрические сети"</t>
  </si>
  <si>
    <t>Установка частотных приводов на электродвигатели насосов</t>
  </si>
  <si>
    <t>ОАО "УТС"</t>
  </si>
  <si>
    <t>Установка системы спутникового контроля транспорта и учета топлива</t>
  </si>
  <si>
    <t>Муниципальное дорожно-эксплуатационное предприятие</t>
  </si>
  <si>
    <t xml:space="preserve">Утепление сетей горячего и холодного водоснабжения изоляционным материалом </t>
  </si>
  <si>
    <t>МП "Жилищно-коммунальное управление"</t>
  </si>
  <si>
    <t>Повышение энергоэффективности систем освещения (замена ламп накаливания на энергосберегающие)</t>
  </si>
  <si>
    <t>Замена электромагнитного пускорегулирующего аппарата на электронный пускорегулирующий аппарат "ЭПРАН"</t>
  </si>
  <si>
    <t>Муниципальное бюджетное учреждение "Горсвет"</t>
  </si>
  <si>
    <t>Расширение использования в качестве источников энергии вторичных энергетических ресурсов и (или) возобновляемых источников энергии</t>
  </si>
  <si>
    <t>МП "Водоканал"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</si>
  <si>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</t>
  </si>
  <si>
    <t>МП "Ханты-Мансийскгаз", Муниципальное бюджетное учреждение "Горсвет"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</si>
  <si>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</si>
  <si>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</si>
  <si>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</si>
  <si>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Цель 3. Обеспечение населения достаточным количеством качественной питьевой воды в соответствии с существующими нормами водопотребления, рациональное использование водных ресурсов и повышение надежности систем водоотведения</t>
  </si>
  <si>
    <t>Задача 3. Модернизация, реконструкция существующих сооружений системы водоснабжения, оптимизация технологических процессов, внедрение новых материалов и технологий. Строительство новых сооружений системы водоснабжения</t>
  </si>
  <si>
    <t>Итого по задаче 2</t>
  </si>
  <si>
    <t>3.1.</t>
  </si>
  <si>
    <t>3.2.</t>
  </si>
  <si>
    <t>3.3.</t>
  </si>
  <si>
    <t xml:space="preserve">Разработка схем водоснабжения и водоотведения </t>
  </si>
  <si>
    <t>3.4.</t>
  </si>
  <si>
    <t>Проектирование и бурение высокодебитных скважин на водозаборе "Северный"</t>
  </si>
  <si>
    <t>3.5.</t>
  </si>
  <si>
    <t xml:space="preserve">Проектирование и строительство городских уличных водопроводов </t>
  </si>
  <si>
    <t>3.6.</t>
  </si>
  <si>
    <t>Обеспечение охранной зоны водозаборных сооружений, монтаж системы видеонаблюдения, сигнализации и освещения периметра водозабора</t>
  </si>
  <si>
    <t>Итого по задаче 3</t>
  </si>
  <si>
    <t>Итого по задаче 4</t>
  </si>
  <si>
    <t>4.1.</t>
  </si>
  <si>
    <t>Городская канализация (коллектор) по ул.Новая</t>
  </si>
  <si>
    <t>4.2.</t>
  </si>
  <si>
    <t>4.3.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</si>
  <si>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</si>
  <si>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</si>
  <si>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</si>
  <si>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</si>
  <si>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</si>
  <si>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</si>
  <si>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</si>
  <si>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</si>
  <si>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</si>
  <si>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</si>
  <si>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</si>
  <si>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</si>
  <si>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</si>
  <si>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</si>
  <si>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</si>
  <si>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Внебюджетные средства</t>
  </si>
  <si>
    <t>Департамент образования  МП "Водоканал",  МП "Ханты-Мансийскгаз",      МП "ГЭС",   ОАО "УТС", МБУ "Горсвет", МП "ЖКУ"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</si>
  <si>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</t>
    </r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</si>
  <si>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</si>
  <si>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</t>
    </r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</si>
  <si>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</si>
  <si>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</si>
  <si>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</si>
  <si>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Муниципальное казенное учереждение " Служба муниципального заказа в ЖКХ", МП "Ханты-Мансийскгаз", МП "ГЭС".</t>
  </si>
  <si>
    <t>Приложение 2 к постановлению Администрации города Ханты-Мансийска от ________ 2015 № ____</t>
  </si>
  <si>
    <t>Строительство, реконструкция, вынос (демонтаж,монтаж), приобретение,  ВЛ, КЛ, ТП</t>
  </si>
  <si>
    <t>6,221,67</t>
  </si>
  <si>
    <t>Задача 4. Модернизация, реконструкция существующих сооружений системы водоотведения, оптимизация технологических процессов, внедрение новых материалов и технологий. Строительство новых сооружений системы водоотведения</t>
  </si>
  <si>
    <t>Департамент городского хозяйства,   Департамент муниципальной собственности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</si>
  <si>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</si>
  <si>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</t>
  </si>
  <si>
    <t>Исполнители программы</t>
  </si>
  <si>
    <t>Проектирование бытовой канализации ул. Светлая, ул. Звездная, ул. Боровая</t>
  </si>
  <si>
    <t>Обучение в области энергосбережения и повышение энергетической эффективности муниципальных и бюджетных учереждений</t>
  </si>
  <si>
    <t>Строительные работы по объекту "Индивидуальный жилой дом по ул. Сургутская,34 . Сети наружной канализации.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</si>
  <si>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</t>
  </si>
  <si>
    <t>Реконструкция канализационных очистных сооружений, Увеличение производительности до 18000 м3/сут.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</si>
</sst>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2" fillId="0" borderId="23" xfId="0" applyNumberFormat="1" applyFont="1" applyBorder="1"/>
    <xf numFmtId="4" fontId="2" fillId="0" borderId="23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4" fontId="4" fillId="2" borderId="0" xfId="0" applyNumberFormat="1" applyFont="1" applyFill="1"/>
    <xf numFmtId="0" fontId="5" fillId="0" borderId="0" xfId="0" applyFont="1"/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4" fontId="3" fillId="2" borderId="15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left" vertical="center" wrapText="1"/>
    </xf>
    <xf numFmtId="4" fontId="3" fillId="2" borderId="31" xfId="0" applyNumberFormat="1" applyFont="1" applyFill="1" applyBorder="1" applyAlignment="1">
      <alignment horizontal="left" vertical="center" wrapText="1"/>
    </xf>
    <xf numFmtId="4" fontId="3" fillId="2" borderId="3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17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4" fontId="3" fillId="0" borderId="7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3" fillId="2" borderId="30" xfId="0" applyNumberFormat="1" applyFont="1" applyFill="1" applyBorder="1" applyAlignment="1">
      <alignment horizontal="left" vertical="center"/>
    </xf>
    <xf numFmtId="4" fontId="3" fillId="2" borderId="26" xfId="0" applyNumberFormat="1" applyFont="1" applyFill="1" applyBorder="1" applyAlignment="1">
      <alignment horizontal="left" vertical="center"/>
    </xf>
    <xf numFmtId="4" fontId="3" fillId="2" borderId="27" xfId="0" applyNumberFormat="1" applyFont="1" applyFill="1" applyBorder="1" applyAlignment="1">
      <alignment horizontal="left" vertical="center"/>
    </xf>
    <xf numFmtId="4" fontId="3" fillId="2" borderId="17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left" vertical="center"/>
    </xf>
    <xf numFmtId="4" fontId="3" fillId="2" borderId="28" xfId="0" applyNumberFormat="1" applyFont="1" applyFill="1" applyBorder="1" applyAlignment="1">
      <alignment horizontal="left" vertical="center"/>
    </xf>
    <xf numFmtId="4" fontId="3" fillId="2" borderId="31" xfId="0" applyNumberFormat="1" applyFont="1" applyFill="1" applyBorder="1" applyAlignment="1">
      <alignment horizontal="left" vertical="center"/>
    </xf>
    <xf numFmtId="4" fontId="3" fillId="2" borderId="32" xfId="0" applyNumberFormat="1" applyFont="1" applyFill="1" applyBorder="1" applyAlignment="1">
      <alignment horizontal="left" vertical="center"/>
    </xf>
    <xf numFmtId="4" fontId="3" fillId="2" borderId="33" xfId="0" applyNumberFormat="1" applyFont="1" applyFill="1" applyBorder="1" applyAlignment="1">
      <alignment horizontal="left" vertical="center"/>
    </xf>
    <xf numFmtId="165" fontId="3" fillId="0" borderId="17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18" xfId="0" applyNumberFormat="1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left" vertical="center"/>
    </xf>
    <xf numFmtId="4" fontId="3" fillId="0" borderId="26" xfId="0" applyNumberFormat="1" applyFont="1" applyFill="1" applyBorder="1" applyAlignment="1">
      <alignment horizontal="left" vertical="center"/>
    </xf>
    <xf numFmtId="4" fontId="3" fillId="0" borderId="27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view="pageBreakPreview" topLeftCell="A92" zoomScale="60" zoomScaleNormal="100" workbookViewId="0">
      <selection activeCell="C102" sqref="C102:C103"/>
    </sheetView>
  </sheetViews>
  <sheetFormatPr defaultRowHeight="15"/>
  <cols>
    <col min="2" max="2" width="9.140625" style="35"/>
    <col min="3" max="3" width="40.42578125" style="36" customWidth="1"/>
    <col min="4" max="4" width="20.85546875" style="36" customWidth="1"/>
    <col min="5" max="5" width="28.7109375" style="37" customWidth="1"/>
    <col min="6" max="6" width="16.42578125" style="37" customWidth="1"/>
    <col min="7" max="7" width="12.5703125" style="38" customWidth="1"/>
    <col min="8" max="8" width="10.85546875" style="38" customWidth="1"/>
    <col min="9" max="9" width="11.140625" style="38" customWidth="1"/>
    <col min="10" max="10" width="12.140625" style="38" customWidth="1"/>
    <col min="11" max="11" width="10.7109375" style="38" customWidth="1"/>
    <col min="12" max="12" width="12.5703125" style="38" customWidth="1"/>
    <col min="13" max="13" width="12.85546875" style="38" customWidth="1"/>
    <col min="14" max="14" width="11.42578125" style="38" customWidth="1"/>
    <col min="15" max="15" width="10.5703125" customWidth="1"/>
  </cols>
  <sheetData>
    <row r="1" spans="1:15">
      <c r="A1" s="6"/>
      <c r="B1" s="22"/>
      <c r="C1" s="25"/>
      <c r="D1" s="25"/>
      <c r="E1" s="26"/>
      <c r="F1" s="157" t="s">
        <v>115</v>
      </c>
      <c r="G1" s="157"/>
      <c r="H1" s="157"/>
      <c r="I1" s="157"/>
      <c r="J1" s="157"/>
      <c r="K1" s="157"/>
      <c r="L1" s="157"/>
      <c r="M1" s="157"/>
      <c r="N1" s="157"/>
      <c r="O1" s="6"/>
    </row>
    <row r="2" spans="1:15" ht="10.5" customHeight="1">
      <c r="A2" s="6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6"/>
    </row>
    <row r="3" spans="1:15" ht="11.25" customHeight="1">
      <c r="A3" s="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6"/>
    </row>
    <row r="4" spans="1:15" ht="9.75" customHeight="1">
      <c r="A4" s="6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6"/>
    </row>
    <row r="5" spans="1:15" ht="5.25" customHeight="1">
      <c r="A5" s="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6"/>
    </row>
    <row r="6" spans="1:15" s="1" customFormat="1" ht="14.25" customHeight="1">
      <c r="A6" s="7"/>
      <c r="B6" s="115" t="s">
        <v>1</v>
      </c>
      <c r="C6" s="116" t="s">
        <v>2</v>
      </c>
      <c r="D6" s="107" t="s">
        <v>111</v>
      </c>
      <c r="E6" s="116" t="s">
        <v>122</v>
      </c>
      <c r="F6" s="116" t="s">
        <v>3</v>
      </c>
      <c r="G6" s="122" t="s">
        <v>5</v>
      </c>
      <c r="H6" s="123"/>
      <c r="I6" s="123"/>
      <c r="J6" s="123"/>
      <c r="K6" s="123"/>
      <c r="L6" s="123"/>
      <c r="M6" s="123"/>
      <c r="N6" s="124"/>
      <c r="O6" s="7"/>
    </row>
    <row r="7" spans="1:15" ht="13.5" customHeight="1">
      <c r="A7" s="6"/>
      <c r="B7" s="115"/>
      <c r="C7" s="116"/>
      <c r="D7" s="108"/>
      <c r="E7" s="116"/>
      <c r="F7" s="116"/>
      <c r="G7" s="117" t="s">
        <v>4</v>
      </c>
      <c r="H7" s="119" t="s">
        <v>13</v>
      </c>
      <c r="I7" s="120"/>
      <c r="J7" s="120"/>
      <c r="K7" s="120"/>
      <c r="L7" s="120"/>
      <c r="M7" s="120"/>
      <c r="N7" s="121"/>
      <c r="O7" s="6"/>
    </row>
    <row r="8" spans="1:15" ht="16.5" customHeight="1">
      <c r="A8" s="6"/>
      <c r="B8" s="115"/>
      <c r="C8" s="116"/>
      <c r="D8" s="109"/>
      <c r="E8" s="116"/>
      <c r="F8" s="116"/>
      <c r="G8" s="118"/>
      <c r="H8" s="39" t="s">
        <v>6</v>
      </c>
      <c r="I8" s="39" t="s">
        <v>7</v>
      </c>
      <c r="J8" s="39" t="s">
        <v>8</v>
      </c>
      <c r="K8" s="39" t="s">
        <v>9</v>
      </c>
      <c r="L8" s="39" t="s">
        <v>10</v>
      </c>
      <c r="M8" s="39" t="s">
        <v>11</v>
      </c>
      <c r="N8" s="39" t="s">
        <v>12</v>
      </c>
      <c r="O8" s="6"/>
    </row>
    <row r="9" spans="1:15" s="2" customFormat="1">
      <c r="A9" s="5"/>
      <c r="B9" s="27">
        <v>1</v>
      </c>
      <c r="C9" s="28">
        <v>2</v>
      </c>
      <c r="D9" s="28"/>
      <c r="E9" s="27">
        <v>3</v>
      </c>
      <c r="F9" s="27">
        <v>4</v>
      </c>
      <c r="G9" s="41">
        <v>5</v>
      </c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5"/>
    </row>
    <row r="10" spans="1:15" ht="14.25" customHeight="1">
      <c r="A10" s="6"/>
      <c r="B10" s="113" t="s">
        <v>15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6"/>
    </row>
    <row r="11" spans="1:15">
      <c r="A11" s="6"/>
      <c r="B11" s="113" t="s">
        <v>14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6"/>
    </row>
    <row r="12" spans="1:15">
      <c r="A12" s="6"/>
      <c r="B12" s="113" t="s">
        <v>16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6"/>
    </row>
    <row r="13" spans="1:15" ht="15" customHeight="1">
      <c r="A13" s="6"/>
      <c r="B13" s="103" t="s">
        <v>27</v>
      </c>
      <c r="C13" s="75" t="s">
        <v>17</v>
      </c>
      <c r="D13" s="75" t="s">
        <v>112</v>
      </c>
      <c r="E13" s="75" t="s">
        <v>29</v>
      </c>
      <c r="F13" s="10" t="s">
        <v>4</v>
      </c>
      <c r="G13" s="43">
        <f>G14</f>
        <v>117000</v>
      </c>
      <c r="H13" s="43">
        <f>H14</f>
        <v>0</v>
      </c>
      <c r="I13" s="43">
        <f t="shared" ref="I13:N13" si="0">I14</f>
        <v>0</v>
      </c>
      <c r="J13" s="43">
        <f t="shared" si="0"/>
        <v>0</v>
      </c>
      <c r="K13" s="43">
        <f t="shared" si="0"/>
        <v>0</v>
      </c>
      <c r="L13" s="43">
        <f t="shared" si="0"/>
        <v>37000</v>
      </c>
      <c r="M13" s="43">
        <f t="shared" si="0"/>
        <v>40000</v>
      </c>
      <c r="N13" s="43">
        <f t="shared" si="0"/>
        <v>40000</v>
      </c>
      <c r="O13" s="6"/>
    </row>
    <row r="14" spans="1:15" ht="51.75" customHeight="1">
      <c r="A14" s="6"/>
      <c r="B14" s="112"/>
      <c r="C14" s="80"/>
      <c r="D14" s="74"/>
      <c r="E14" s="80"/>
      <c r="F14" s="10" t="s">
        <v>43</v>
      </c>
      <c r="G14" s="43">
        <f>SUM(H14:N14)</f>
        <v>117000</v>
      </c>
      <c r="H14" s="43">
        <v>0</v>
      </c>
      <c r="I14" s="43">
        <v>0</v>
      </c>
      <c r="J14" s="43">
        <v>0</v>
      </c>
      <c r="K14" s="43">
        <v>0</v>
      </c>
      <c r="L14" s="50">
        <v>37000</v>
      </c>
      <c r="M14" s="50">
        <v>40000</v>
      </c>
      <c r="N14" s="50">
        <v>40000</v>
      </c>
      <c r="O14" s="6"/>
    </row>
    <row r="15" spans="1:15" ht="27" customHeight="1">
      <c r="A15" s="6"/>
      <c r="B15" s="100" t="s">
        <v>28</v>
      </c>
      <c r="C15" s="79" t="s">
        <v>18</v>
      </c>
      <c r="D15" s="75" t="s">
        <v>112</v>
      </c>
      <c r="E15" s="79" t="s">
        <v>29</v>
      </c>
      <c r="F15" s="10" t="s">
        <v>4</v>
      </c>
      <c r="G15" s="50">
        <f>G16+G17</f>
        <v>281488.2</v>
      </c>
      <c r="H15" s="43">
        <f>H16+H17</f>
        <v>71726.600000000006</v>
      </c>
      <c r="I15" s="50">
        <f>I16+I17</f>
        <v>42516.799999999996</v>
      </c>
      <c r="J15" s="43">
        <f t="shared" ref="J15:N15" si="1">J16+J17</f>
        <v>59323.3</v>
      </c>
      <c r="K15" s="43">
        <f t="shared" si="1"/>
        <v>57221.5</v>
      </c>
      <c r="L15" s="43">
        <f t="shared" si="1"/>
        <v>16400</v>
      </c>
      <c r="M15" s="43">
        <f t="shared" si="1"/>
        <v>16900</v>
      </c>
      <c r="N15" s="43">
        <f t="shared" si="1"/>
        <v>17400</v>
      </c>
      <c r="O15" s="6"/>
    </row>
    <row r="16" spans="1:15" ht="45">
      <c r="A16" s="6"/>
      <c r="B16" s="100"/>
      <c r="C16" s="79"/>
      <c r="D16" s="110"/>
      <c r="E16" s="79"/>
      <c r="F16" s="11" t="s">
        <v>44</v>
      </c>
      <c r="G16" s="43">
        <f>SUM(H16:N16)</f>
        <v>84164.2</v>
      </c>
      <c r="H16" s="43">
        <v>48473.5</v>
      </c>
      <c r="I16" s="43">
        <v>1037.5999999999999</v>
      </c>
      <c r="J16" s="43">
        <v>18664.2</v>
      </c>
      <c r="K16" s="43">
        <v>15988.9</v>
      </c>
      <c r="L16" s="50">
        <v>0</v>
      </c>
      <c r="M16" s="50">
        <v>0</v>
      </c>
      <c r="N16" s="50">
        <v>0</v>
      </c>
      <c r="O16" s="6"/>
    </row>
    <row r="17" spans="1:15" ht="38.25" customHeight="1">
      <c r="A17" s="6"/>
      <c r="B17" s="100"/>
      <c r="C17" s="79"/>
      <c r="D17" s="111"/>
      <c r="E17" s="79"/>
      <c r="F17" s="10" t="s">
        <v>43</v>
      </c>
      <c r="G17" s="43">
        <f>SUM(H17:N17)</f>
        <v>197324</v>
      </c>
      <c r="H17" s="43">
        <v>23253.1</v>
      </c>
      <c r="I17" s="69">
        <v>41479.199999999997</v>
      </c>
      <c r="J17" s="43">
        <v>40659.1</v>
      </c>
      <c r="K17" s="43">
        <v>41232.6</v>
      </c>
      <c r="L17" s="50">
        <v>16400</v>
      </c>
      <c r="M17" s="50">
        <v>16900</v>
      </c>
      <c r="N17" s="50">
        <v>17400</v>
      </c>
      <c r="O17" s="6"/>
    </row>
    <row r="18" spans="1:15">
      <c r="A18" s="6"/>
      <c r="B18" s="100" t="s">
        <v>30</v>
      </c>
      <c r="C18" s="79" t="s">
        <v>108</v>
      </c>
      <c r="D18" s="75" t="s">
        <v>113</v>
      </c>
      <c r="E18" s="79" t="s">
        <v>31</v>
      </c>
      <c r="F18" s="10" t="s">
        <v>4</v>
      </c>
      <c r="G18" s="43">
        <f>G19</f>
        <v>60000</v>
      </c>
      <c r="H18" s="43">
        <f>H19</f>
        <v>0</v>
      </c>
      <c r="I18" s="43">
        <f t="shared" ref="I18:N18" si="2">I19</f>
        <v>0</v>
      </c>
      <c r="J18" s="43">
        <f t="shared" si="2"/>
        <v>0</v>
      </c>
      <c r="K18" s="43">
        <f t="shared" si="2"/>
        <v>0</v>
      </c>
      <c r="L18" s="43">
        <f t="shared" si="2"/>
        <v>30000</v>
      </c>
      <c r="M18" s="43">
        <f t="shared" si="2"/>
        <v>30000</v>
      </c>
      <c r="N18" s="43">
        <f t="shared" si="2"/>
        <v>0</v>
      </c>
      <c r="O18" s="6"/>
    </row>
    <row r="19" spans="1:15" ht="33.75" customHeight="1">
      <c r="A19" s="6"/>
      <c r="B19" s="100"/>
      <c r="C19" s="79"/>
      <c r="D19" s="74"/>
      <c r="E19" s="79"/>
      <c r="F19" s="10" t="s">
        <v>43</v>
      </c>
      <c r="G19" s="43">
        <f>SUM(H19:N19)</f>
        <v>60000</v>
      </c>
      <c r="H19" s="43">
        <v>0</v>
      </c>
      <c r="I19" s="43">
        <v>0</v>
      </c>
      <c r="J19" s="43">
        <v>0</v>
      </c>
      <c r="K19" s="43">
        <v>0</v>
      </c>
      <c r="L19" s="47">
        <v>30000</v>
      </c>
      <c r="M19" s="47">
        <v>30000</v>
      </c>
      <c r="N19" s="50">
        <v>0</v>
      </c>
      <c r="O19" s="6"/>
    </row>
    <row r="20" spans="1:15" ht="15" customHeight="1">
      <c r="A20" s="6"/>
      <c r="B20" s="100" t="s">
        <v>32</v>
      </c>
      <c r="C20" s="79" t="s">
        <v>126</v>
      </c>
      <c r="D20" s="75" t="s">
        <v>112</v>
      </c>
      <c r="E20" s="79" t="s">
        <v>29</v>
      </c>
      <c r="F20" s="10" t="s">
        <v>4</v>
      </c>
      <c r="G20" s="43">
        <f>G21</f>
        <v>20870</v>
      </c>
      <c r="H20" s="43">
        <f t="shared" ref="H20:N20" si="3">H21</f>
        <v>2070</v>
      </c>
      <c r="I20" s="43">
        <f t="shared" si="3"/>
        <v>1500</v>
      </c>
      <c r="J20" s="43">
        <f t="shared" si="3"/>
        <v>2000</v>
      </c>
      <c r="K20" s="43">
        <f t="shared" si="3"/>
        <v>2000</v>
      </c>
      <c r="L20" s="43">
        <f t="shared" si="3"/>
        <v>4700</v>
      </c>
      <c r="M20" s="43">
        <f t="shared" si="3"/>
        <v>4100</v>
      </c>
      <c r="N20" s="43">
        <f t="shared" si="3"/>
        <v>4500</v>
      </c>
      <c r="O20" s="6"/>
    </row>
    <row r="21" spans="1:15" ht="86.25" customHeight="1">
      <c r="A21" s="6"/>
      <c r="B21" s="100"/>
      <c r="C21" s="79"/>
      <c r="D21" s="74"/>
      <c r="E21" s="79"/>
      <c r="F21" s="10" t="s">
        <v>43</v>
      </c>
      <c r="G21" s="43">
        <f>SUM(H21:N21)</f>
        <v>20870</v>
      </c>
      <c r="H21" s="43">
        <v>2070</v>
      </c>
      <c r="I21" s="43">
        <v>1500</v>
      </c>
      <c r="J21" s="43">
        <v>2000</v>
      </c>
      <c r="K21" s="43">
        <v>2000</v>
      </c>
      <c r="L21" s="50">
        <v>4700</v>
      </c>
      <c r="M21" s="50">
        <v>4100</v>
      </c>
      <c r="N21" s="50">
        <v>4500</v>
      </c>
      <c r="O21" s="6"/>
    </row>
    <row r="22" spans="1:15" ht="15" customHeight="1">
      <c r="A22" s="6"/>
      <c r="B22" s="100" t="s">
        <v>33</v>
      </c>
      <c r="C22" s="79" t="s">
        <v>19</v>
      </c>
      <c r="D22" s="75" t="s">
        <v>112</v>
      </c>
      <c r="E22" s="79" t="s">
        <v>29</v>
      </c>
      <c r="F22" s="10" t="s">
        <v>4</v>
      </c>
      <c r="G22" s="43">
        <f>G23</f>
        <v>27000</v>
      </c>
      <c r="H22" s="43">
        <f t="shared" ref="H22:N22" si="4">H23</f>
        <v>0</v>
      </c>
      <c r="I22" s="43">
        <f t="shared" si="4"/>
        <v>0</v>
      </c>
      <c r="J22" s="43">
        <f t="shared" si="4"/>
        <v>0</v>
      </c>
      <c r="K22" s="43">
        <f t="shared" si="4"/>
        <v>0</v>
      </c>
      <c r="L22" s="43">
        <f t="shared" si="4"/>
        <v>17000</v>
      </c>
      <c r="M22" s="43">
        <f t="shared" si="4"/>
        <v>10000</v>
      </c>
      <c r="N22" s="43">
        <f t="shared" si="4"/>
        <v>0</v>
      </c>
      <c r="O22" s="6"/>
    </row>
    <row r="23" spans="1:15" ht="69.75" customHeight="1">
      <c r="A23" s="6"/>
      <c r="B23" s="100"/>
      <c r="C23" s="79"/>
      <c r="D23" s="74"/>
      <c r="E23" s="79"/>
      <c r="F23" s="10" t="s">
        <v>43</v>
      </c>
      <c r="G23" s="43">
        <f>SUM(H23:N23)</f>
        <v>27000</v>
      </c>
      <c r="H23" s="43">
        <v>0</v>
      </c>
      <c r="I23" s="43">
        <v>0</v>
      </c>
      <c r="J23" s="43">
        <v>0</v>
      </c>
      <c r="K23" s="43">
        <v>0</v>
      </c>
      <c r="L23" s="50">
        <v>17000</v>
      </c>
      <c r="M23" s="50">
        <v>10000</v>
      </c>
      <c r="N23" s="50">
        <v>0</v>
      </c>
      <c r="O23" s="6"/>
    </row>
    <row r="24" spans="1:15" ht="15" customHeight="1">
      <c r="A24" s="6"/>
      <c r="B24" s="100" t="s">
        <v>34</v>
      </c>
      <c r="C24" s="79" t="s">
        <v>20</v>
      </c>
      <c r="D24" s="75" t="s">
        <v>112</v>
      </c>
      <c r="E24" s="79" t="s">
        <v>29</v>
      </c>
      <c r="F24" s="10" t="s">
        <v>4</v>
      </c>
      <c r="G24" s="43">
        <f>G25</f>
        <v>32310.1</v>
      </c>
      <c r="H24" s="43">
        <f t="shared" ref="H24:N24" si="5">H25</f>
        <v>4653.2</v>
      </c>
      <c r="I24" s="43">
        <f t="shared" si="5"/>
        <v>5306.6</v>
      </c>
      <c r="J24" s="43">
        <f t="shared" si="5"/>
        <v>1943.9</v>
      </c>
      <c r="K24" s="43">
        <f t="shared" si="5"/>
        <v>1971.3</v>
      </c>
      <c r="L24" s="43">
        <f t="shared" si="5"/>
        <v>18435.099999999999</v>
      </c>
      <c r="M24" s="43">
        <f t="shared" si="5"/>
        <v>0</v>
      </c>
      <c r="N24" s="43">
        <f t="shared" si="5"/>
        <v>0</v>
      </c>
      <c r="O24" s="6"/>
    </row>
    <row r="25" spans="1:15" ht="48.75" customHeight="1">
      <c r="A25" s="6"/>
      <c r="B25" s="100"/>
      <c r="C25" s="79"/>
      <c r="D25" s="74"/>
      <c r="E25" s="79"/>
      <c r="F25" s="10" t="s">
        <v>43</v>
      </c>
      <c r="G25" s="43">
        <f>SUM(H25:N25)</f>
        <v>32310.1</v>
      </c>
      <c r="H25" s="43">
        <v>4653.2</v>
      </c>
      <c r="I25" s="69">
        <v>5306.6</v>
      </c>
      <c r="J25" s="43">
        <v>1943.9</v>
      </c>
      <c r="K25" s="43">
        <v>1971.3</v>
      </c>
      <c r="L25" s="50">
        <v>18435.099999999999</v>
      </c>
      <c r="M25" s="50">
        <v>0</v>
      </c>
      <c r="N25" s="50">
        <v>0</v>
      </c>
      <c r="O25" s="6"/>
    </row>
    <row r="26" spans="1:15" ht="15" customHeight="1">
      <c r="A26" s="6"/>
      <c r="B26" s="100" t="s">
        <v>35</v>
      </c>
      <c r="C26" s="79" t="s">
        <v>21</v>
      </c>
      <c r="D26" s="75" t="s">
        <v>112</v>
      </c>
      <c r="E26" s="79" t="s">
        <v>29</v>
      </c>
      <c r="F26" s="10" t="s">
        <v>4</v>
      </c>
      <c r="G26" s="43">
        <f>G27</f>
        <v>18238.400000000001</v>
      </c>
      <c r="H26" s="43">
        <f t="shared" ref="H26:N26" si="6">H27</f>
        <v>11238.4</v>
      </c>
      <c r="I26" s="43">
        <f t="shared" si="6"/>
        <v>0</v>
      </c>
      <c r="J26" s="43">
        <f t="shared" si="6"/>
        <v>0</v>
      </c>
      <c r="K26" s="43">
        <f t="shared" si="6"/>
        <v>0</v>
      </c>
      <c r="L26" s="43">
        <f t="shared" si="6"/>
        <v>7000</v>
      </c>
      <c r="M26" s="43">
        <f t="shared" si="6"/>
        <v>0</v>
      </c>
      <c r="N26" s="43">
        <f t="shared" si="6"/>
        <v>0</v>
      </c>
      <c r="O26" s="6"/>
    </row>
    <row r="27" spans="1:15" ht="44.25" customHeight="1">
      <c r="A27" s="6"/>
      <c r="B27" s="100"/>
      <c r="C27" s="79"/>
      <c r="D27" s="74"/>
      <c r="E27" s="79"/>
      <c r="F27" s="10" t="s">
        <v>43</v>
      </c>
      <c r="G27" s="43">
        <f>SUM(H27:N27)</f>
        <v>18238.400000000001</v>
      </c>
      <c r="H27" s="43">
        <v>11238.4</v>
      </c>
      <c r="I27" s="43">
        <v>0</v>
      </c>
      <c r="J27" s="43">
        <v>0</v>
      </c>
      <c r="K27" s="43">
        <v>0</v>
      </c>
      <c r="L27" s="50">
        <v>7000</v>
      </c>
      <c r="M27" s="50">
        <v>0</v>
      </c>
      <c r="N27" s="51">
        <v>0</v>
      </c>
      <c r="O27" s="6"/>
    </row>
    <row r="28" spans="1:15" ht="15" customHeight="1">
      <c r="A28" s="6"/>
      <c r="B28" s="103" t="s">
        <v>36</v>
      </c>
      <c r="C28" s="75" t="s">
        <v>22</v>
      </c>
      <c r="D28" s="75" t="s">
        <v>112</v>
      </c>
      <c r="E28" s="79" t="s">
        <v>29</v>
      </c>
      <c r="F28" s="10" t="s">
        <v>4</v>
      </c>
      <c r="G28" s="43">
        <f>G29</f>
        <v>16193.000000000002</v>
      </c>
      <c r="H28" s="43">
        <f t="shared" ref="H28:N28" si="7">H29</f>
        <v>11341.2</v>
      </c>
      <c r="I28" s="43">
        <f t="shared" si="7"/>
        <v>4273.7</v>
      </c>
      <c r="J28" s="43">
        <f t="shared" si="7"/>
        <v>287</v>
      </c>
      <c r="K28" s="43">
        <f t="shared" si="7"/>
        <v>291.10000000000002</v>
      </c>
      <c r="L28" s="43">
        <f t="shared" si="7"/>
        <v>0</v>
      </c>
      <c r="M28" s="43">
        <f t="shared" si="7"/>
        <v>0</v>
      </c>
      <c r="N28" s="43">
        <f t="shared" si="7"/>
        <v>0</v>
      </c>
      <c r="O28" s="6"/>
    </row>
    <row r="29" spans="1:15" ht="43.5" customHeight="1">
      <c r="A29" s="6"/>
      <c r="B29" s="104"/>
      <c r="C29" s="99"/>
      <c r="D29" s="74"/>
      <c r="E29" s="75"/>
      <c r="F29" s="12" t="s">
        <v>43</v>
      </c>
      <c r="G29" s="43">
        <f>SUM(H29:N29)</f>
        <v>16193.000000000002</v>
      </c>
      <c r="H29" s="52">
        <v>11341.2</v>
      </c>
      <c r="I29" s="70">
        <v>4273.7</v>
      </c>
      <c r="J29" s="52">
        <v>287</v>
      </c>
      <c r="K29" s="52">
        <v>291.10000000000002</v>
      </c>
      <c r="L29" s="53">
        <v>0</v>
      </c>
      <c r="M29" s="53">
        <v>0</v>
      </c>
      <c r="N29" s="53">
        <v>0</v>
      </c>
      <c r="O29" s="6"/>
    </row>
    <row r="30" spans="1:15" s="24" customFormat="1">
      <c r="A30" s="22"/>
      <c r="B30" s="101" t="s">
        <v>37</v>
      </c>
      <c r="C30" s="93" t="s">
        <v>23</v>
      </c>
      <c r="D30" s="75" t="s">
        <v>112</v>
      </c>
      <c r="E30" s="93" t="s">
        <v>29</v>
      </c>
      <c r="F30" s="10" t="s">
        <v>4</v>
      </c>
      <c r="G30" s="43">
        <f>G31</f>
        <v>610.20000000000005</v>
      </c>
      <c r="H30" s="43">
        <f t="shared" ref="H30:N30" si="8">H31</f>
        <v>610.20000000000005</v>
      </c>
      <c r="I30" s="43">
        <f t="shared" si="8"/>
        <v>0</v>
      </c>
      <c r="J30" s="43">
        <f t="shared" si="8"/>
        <v>0</v>
      </c>
      <c r="K30" s="43">
        <f t="shared" si="8"/>
        <v>0</v>
      </c>
      <c r="L30" s="43">
        <f t="shared" si="8"/>
        <v>0</v>
      </c>
      <c r="M30" s="43">
        <f t="shared" si="8"/>
        <v>0</v>
      </c>
      <c r="N30" s="43">
        <f t="shared" si="8"/>
        <v>0</v>
      </c>
      <c r="O30" s="23"/>
    </row>
    <row r="31" spans="1:15" s="24" customFormat="1" ht="43.5" customHeight="1">
      <c r="A31" s="22"/>
      <c r="B31" s="102"/>
      <c r="C31" s="95"/>
      <c r="D31" s="74"/>
      <c r="E31" s="95"/>
      <c r="F31" s="12" t="s">
        <v>43</v>
      </c>
      <c r="G31" s="43">
        <f>SUM(H31:N31)</f>
        <v>610.20000000000005</v>
      </c>
      <c r="H31" s="54">
        <v>610.20000000000005</v>
      </c>
      <c r="I31" s="54">
        <v>0</v>
      </c>
      <c r="J31" s="54">
        <v>0</v>
      </c>
      <c r="K31" s="54">
        <v>0</v>
      </c>
      <c r="L31" s="44">
        <v>0</v>
      </c>
      <c r="M31" s="55">
        <v>0</v>
      </c>
      <c r="N31" s="55">
        <v>0</v>
      </c>
      <c r="O31" s="23"/>
    </row>
    <row r="32" spans="1:15" ht="15" customHeight="1">
      <c r="A32" s="6"/>
      <c r="B32" s="105" t="s">
        <v>38</v>
      </c>
      <c r="C32" s="93" t="s">
        <v>24</v>
      </c>
      <c r="D32" s="75" t="s">
        <v>112</v>
      </c>
      <c r="E32" s="96" t="s">
        <v>29</v>
      </c>
      <c r="F32" s="12" t="s">
        <v>4</v>
      </c>
      <c r="G32" s="43">
        <f>G33</f>
        <v>4068.3</v>
      </c>
      <c r="H32" s="43">
        <f t="shared" ref="H32:N32" si="9">H33</f>
        <v>4068.3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6"/>
    </row>
    <row r="33" spans="1:18" ht="116.25" customHeight="1">
      <c r="A33" s="6"/>
      <c r="B33" s="106"/>
      <c r="C33" s="95"/>
      <c r="D33" s="74"/>
      <c r="E33" s="98"/>
      <c r="F33" s="13" t="s">
        <v>43</v>
      </c>
      <c r="G33" s="43">
        <f>SUM(H33:N33)</f>
        <v>4068.3</v>
      </c>
      <c r="H33" s="54">
        <v>4068.3</v>
      </c>
      <c r="I33" s="54">
        <v>0</v>
      </c>
      <c r="J33" s="54">
        <v>0</v>
      </c>
      <c r="K33" s="54">
        <v>0</v>
      </c>
      <c r="L33" s="44">
        <v>0</v>
      </c>
      <c r="M33" s="55">
        <v>0</v>
      </c>
      <c r="N33" s="55">
        <v>0</v>
      </c>
      <c r="O33" s="6"/>
    </row>
    <row r="34" spans="1:18" ht="15" customHeight="1">
      <c r="A34" s="6"/>
      <c r="B34" s="105" t="s">
        <v>39</v>
      </c>
      <c r="C34" s="93" t="s">
        <v>25</v>
      </c>
      <c r="D34" s="75" t="s">
        <v>113</v>
      </c>
      <c r="E34" s="96" t="s">
        <v>40</v>
      </c>
      <c r="F34" s="14" t="s">
        <v>4</v>
      </c>
      <c r="G34" s="43">
        <f>G35</f>
        <v>4404.1000000000004</v>
      </c>
      <c r="H34" s="43">
        <f t="shared" ref="H34:N34" si="10">H35</f>
        <v>3005</v>
      </c>
      <c r="I34" s="43">
        <f t="shared" si="10"/>
        <v>1399.1</v>
      </c>
      <c r="J34" s="43">
        <f t="shared" si="10"/>
        <v>0</v>
      </c>
      <c r="K34" s="43">
        <f t="shared" si="10"/>
        <v>0</v>
      </c>
      <c r="L34" s="43">
        <f t="shared" si="10"/>
        <v>0</v>
      </c>
      <c r="M34" s="43">
        <f t="shared" si="10"/>
        <v>0</v>
      </c>
      <c r="N34" s="43">
        <f t="shared" si="10"/>
        <v>0</v>
      </c>
      <c r="O34" s="6"/>
    </row>
    <row r="35" spans="1:18" ht="60" customHeight="1">
      <c r="A35" s="6"/>
      <c r="B35" s="106"/>
      <c r="C35" s="95"/>
      <c r="D35" s="74"/>
      <c r="E35" s="98"/>
      <c r="F35" s="13" t="s">
        <v>43</v>
      </c>
      <c r="G35" s="43">
        <f>SUM(H35:N35)</f>
        <v>4404.1000000000004</v>
      </c>
      <c r="H35" s="54">
        <v>3005</v>
      </c>
      <c r="I35" s="71">
        <v>1399.1</v>
      </c>
      <c r="J35" s="54">
        <v>0</v>
      </c>
      <c r="K35" s="54">
        <v>0</v>
      </c>
      <c r="L35" s="44">
        <v>0</v>
      </c>
      <c r="M35" s="51">
        <v>0</v>
      </c>
      <c r="N35" s="51">
        <v>0</v>
      </c>
      <c r="O35" s="6"/>
    </row>
    <row r="36" spans="1:18" ht="15" hidden="1" customHeight="1">
      <c r="A36" s="6"/>
      <c r="B36" s="105" t="s">
        <v>41</v>
      </c>
      <c r="C36" s="93" t="s">
        <v>26</v>
      </c>
      <c r="D36" s="75" t="s">
        <v>113</v>
      </c>
      <c r="E36" s="93" t="s">
        <v>40</v>
      </c>
      <c r="F36" s="13" t="s">
        <v>4</v>
      </c>
      <c r="G36" s="43">
        <f>G37</f>
        <v>0</v>
      </c>
      <c r="H36" s="43">
        <f t="shared" ref="H36:N36" si="11">H37</f>
        <v>0</v>
      </c>
      <c r="I36" s="43">
        <f>I37</f>
        <v>0</v>
      </c>
      <c r="J36" s="43">
        <f t="shared" si="11"/>
        <v>0</v>
      </c>
      <c r="K36" s="43">
        <f t="shared" si="11"/>
        <v>0</v>
      </c>
      <c r="L36" s="43">
        <f t="shared" si="11"/>
        <v>0</v>
      </c>
      <c r="M36" s="43">
        <f t="shared" si="11"/>
        <v>0</v>
      </c>
      <c r="N36" s="43">
        <f t="shared" si="11"/>
        <v>0</v>
      </c>
      <c r="O36" s="6"/>
    </row>
    <row r="37" spans="1:18" ht="47.25" customHeight="1">
      <c r="A37" s="6"/>
      <c r="B37" s="106"/>
      <c r="C37" s="95"/>
      <c r="D37" s="76"/>
      <c r="E37" s="95"/>
      <c r="F37" s="13" t="s">
        <v>43</v>
      </c>
      <c r="G37" s="43">
        <f>SUM(H37:N37)</f>
        <v>0</v>
      </c>
      <c r="H37" s="54">
        <v>0</v>
      </c>
      <c r="I37" s="54">
        <v>0</v>
      </c>
      <c r="J37" s="54">
        <v>0</v>
      </c>
      <c r="K37" s="54">
        <v>0</v>
      </c>
      <c r="L37" s="44">
        <v>0</v>
      </c>
      <c r="M37" s="55">
        <v>0</v>
      </c>
      <c r="N37" s="55">
        <v>0</v>
      </c>
      <c r="O37" s="6"/>
    </row>
    <row r="38" spans="1:18" ht="15" customHeight="1">
      <c r="A38" s="6"/>
      <c r="B38" s="105" t="s">
        <v>42</v>
      </c>
      <c r="C38" s="93" t="s">
        <v>123</v>
      </c>
      <c r="D38" s="75" t="s">
        <v>113</v>
      </c>
      <c r="E38" s="93" t="s">
        <v>40</v>
      </c>
      <c r="F38" s="14" t="s">
        <v>4</v>
      </c>
      <c r="G38" s="43">
        <f>G39</f>
        <v>0</v>
      </c>
      <c r="H38" s="43">
        <f t="shared" ref="H38:N38" si="12">H39</f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3">
        <f t="shared" si="12"/>
        <v>0</v>
      </c>
      <c r="N38" s="43">
        <f t="shared" si="12"/>
        <v>0</v>
      </c>
      <c r="O38" s="6"/>
    </row>
    <row r="39" spans="1:18" ht="40.5" customHeight="1">
      <c r="A39" s="6"/>
      <c r="B39" s="106"/>
      <c r="C39" s="95"/>
      <c r="D39" s="76"/>
      <c r="E39" s="95"/>
      <c r="F39" s="13" t="s">
        <v>43</v>
      </c>
      <c r="G39" s="43">
        <f>SUM(H39:N39)</f>
        <v>0</v>
      </c>
      <c r="H39" s="54">
        <v>0</v>
      </c>
      <c r="I39" s="54">
        <v>0</v>
      </c>
      <c r="J39" s="54">
        <v>0</v>
      </c>
      <c r="K39" s="54">
        <v>0</v>
      </c>
      <c r="L39" s="44">
        <v>0</v>
      </c>
      <c r="M39" s="51">
        <v>0</v>
      </c>
      <c r="N39" s="51">
        <v>0</v>
      </c>
      <c r="O39" s="6"/>
    </row>
    <row r="40" spans="1:18">
      <c r="A40" s="6"/>
      <c r="B40" s="125" t="s">
        <v>45</v>
      </c>
      <c r="C40" s="126"/>
      <c r="D40" s="126"/>
      <c r="E40" s="127"/>
      <c r="F40" s="15" t="s">
        <v>4</v>
      </c>
      <c r="G40" s="44">
        <f>G41+G42</f>
        <v>582182.29999999993</v>
      </c>
      <c r="H40" s="44">
        <f t="shared" ref="H40:N40" si="13">H41+H42</f>
        <v>108712.9</v>
      </c>
      <c r="I40" s="44">
        <f t="shared" si="13"/>
        <v>54996.2</v>
      </c>
      <c r="J40" s="44">
        <f t="shared" si="13"/>
        <v>63554.2</v>
      </c>
      <c r="K40" s="44">
        <f t="shared" si="13"/>
        <v>61483.9</v>
      </c>
      <c r="L40" s="44">
        <f t="shared" si="13"/>
        <v>130535.1</v>
      </c>
      <c r="M40" s="44">
        <f t="shared" si="13"/>
        <v>101000</v>
      </c>
      <c r="N40" s="44">
        <f t="shared" si="13"/>
        <v>61900</v>
      </c>
      <c r="O40" s="6"/>
    </row>
    <row r="41" spans="1:18" ht="45">
      <c r="A41" s="6"/>
      <c r="B41" s="128"/>
      <c r="C41" s="129"/>
      <c r="D41" s="129"/>
      <c r="E41" s="130"/>
      <c r="F41" s="21" t="s">
        <v>44</v>
      </c>
      <c r="G41" s="44">
        <f>SUM(H41:N41)</f>
        <v>84164.2</v>
      </c>
      <c r="H41" s="44">
        <f>H16</f>
        <v>48473.5</v>
      </c>
      <c r="I41" s="44">
        <f t="shared" ref="I41:N41" si="14">I16</f>
        <v>1037.5999999999999</v>
      </c>
      <c r="J41" s="44">
        <f t="shared" si="14"/>
        <v>18664.2</v>
      </c>
      <c r="K41" s="44">
        <f t="shared" si="14"/>
        <v>15988.9</v>
      </c>
      <c r="L41" s="44">
        <f t="shared" si="14"/>
        <v>0</v>
      </c>
      <c r="M41" s="44">
        <f t="shared" si="14"/>
        <v>0</v>
      </c>
      <c r="N41" s="44">
        <f t="shared" si="14"/>
        <v>0</v>
      </c>
      <c r="O41" s="6"/>
    </row>
    <row r="42" spans="1:18">
      <c r="A42" s="6"/>
      <c r="B42" s="131"/>
      <c r="C42" s="132"/>
      <c r="D42" s="132"/>
      <c r="E42" s="133"/>
      <c r="F42" s="16" t="s">
        <v>43</v>
      </c>
      <c r="G42" s="44">
        <f>SUM(H42:N42)</f>
        <v>498018.1</v>
      </c>
      <c r="H42" s="44">
        <f>H39+H37+H35+H33+H31+H29+H27+H25+H23+H21+H19+H17+H14</f>
        <v>60239.399999999994</v>
      </c>
      <c r="I42" s="60">
        <f>I39+I37+I35+I33+I31+I29+I27+I25+I23+I21+I19+I17+I14</f>
        <v>53958.6</v>
      </c>
      <c r="J42" s="44">
        <f>J39+J37+J35+J33+J31+J29+J27+J25+J23+J21+J19+J17+J14</f>
        <v>44890</v>
      </c>
      <c r="K42" s="44">
        <f>K39+K37+K35+K33+K31+K29+K27+K25+K23+K21+K19+K17+K14</f>
        <v>45495</v>
      </c>
      <c r="L42" s="44">
        <f>L39+L37+L35+L33+L31+L29+L27+L25+L23+L21+L19+L17+L14</f>
        <v>130535.1</v>
      </c>
      <c r="M42" s="44">
        <f t="shared" ref="M42:N42" si="15">M39+M37+M35+M33+M31+M29+M27+M25+M23+M21+M19+M17+M14</f>
        <v>101000</v>
      </c>
      <c r="N42" s="44">
        <f t="shared" si="15"/>
        <v>61900</v>
      </c>
      <c r="O42" s="6"/>
    </row>
    <row r="43" spans="1:18">
      <c r="A43" s="6"/>
      <c r="B43" s="134" t="s">
        <v>47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8"/>
      <c r="P43" s="3"/>
      <c r="Q43" s="3"/>
      <c r="R43" s="3"/>
    </row>
    <row r="44" spans="1:18">
      <c r="A44" s="6"/>
      <c r="B44" s="134" t="s">
        <v>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8"/>
      <c r="P44" s="3"/>
      <c r="Q44" s="3"/>
      <c r="R44" s="3"/>
    </row>
    <row r="45" spans="1:18">
      <c r="A45" s="6"/>
      <c r="B45" s="136" t="s">
        <v>48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O45" s="8"/>
      <c r="P45" s="3"/>
      <c r="Q45" s="3"/>
      <c r="R45" s="3"/>
    </row>
    <row r="46" spans="1:18" ht="24" customHeight="1">
      <c r="A46" s="6"/>
      <c r="B46" s="163" t="s">
        <v>91</v>
      </c>
      <c r="C46" s="79" t="s">
        <v>116</v>
      </c>
      <c r="D46" s="75" t="s">
        <v>119</v>
      </c>
      <c r="E46" s="79" t="s">
        <v>120</v>
      </c>
      <c r="F46" s="11" t="s">
        <v>4</v>
      </c>
      <c r="G46" s="42">
        <f>G47</f>
        <v>306331.67</v>
      </c>
      <c r="H46" s="42">
        <f t="shared" ref="H46:N46" si="16">H47</f>
        <v>500</v>
      </c>
      <c r="I46" s="67">
        <v>6221.67</v>
      </c>
      <c r="J46" s="42">
        <f t="shared" si="16"/>
        <v>0</v>
      </c>
      <c r="K46" s="42">
        <f t="shared" si="16"/>
        <v>0</v>
      </c>
      <c r="L46" s="42">
        <f t="shared" si="16"/>
        <v>151820</v>
      </c>
      <c r="M46" s="42">
        <f t="shared" si="16"/>
        <v>111960</v>
      </c>
      <c r="N46" s="42">
        <f t="shared" si="16"/>
        <v>35830</v>
      </c>
      <c r="O46" s="9"/>
      <c r="P46" s="4"/>
      <c r="Q46" s="4"/>
      <c r="R46" s="3"/>
    </row>
    <row r="47" spans="1:18" ht="96" customHeight="1">
      <c r="A47" s="6"/>
      <c r="B47" s="163"/>
      <c r="C47" s="79"/>
      <c r="D47" s="74"/>
      <c r="E47" s="79"/>
      <c r="F47" s="11" t="s">
        <v>43</v>
      </c>
      <c r="G47" s="43">
        <v>306331.67</v>
      </c>
      <c r="H47" s="44">
        <v>500</v>
      </c>
      <c r="I47" s="68" t="s">
        <v>117</v>
      </c>
      <c r="J47" s="44">
        <v>0</v>
      </c>
      <c r="K47" s="44">
        <v>0</v>
      </c>
      <c r="L47" s="44">
        <v>151820</v>
      </c>
      <c r="M47" s="44">
        <v>111960</v>
      </c>
      <c r="N47" s="48">
        <v>35830</v>
      </c>
      <c r="O47" s="9"/>
      <c r="P47" s="4"/>
      <c r="Q47" s="4"/>
      <c r="R47" s="3"/>
    </row>
    <row r="48" spans="1:18" ht="21" customHeight="1">
      <c r="A48" s="6"/>
      <c r="B48" s="163" t="s">
        <v>92</v>
      </c>
      <c r="C48" s="79" t="s">
        <v>49</v>
      </c>
      <c r="D48" s="75" t="s">
        <v>112</v>
      </c>
      <c r="E48" s="79" t="s">
        <v>29</v>
      </c>
      <c r="F48" s="11" t="s">
        <v>4</v>
      </c>
      <c r="G48" s="42">
        <f>G49</f>
        <v>64308</v>
      </c>
      <c r="H48" s="42">
        <f t="shared" ref="H48:N48" si="17">H49</f>
        <v>0</v>
      </c>
      <c r="I48" s="42">
        <f t="shared" si="17"/>
        <v>0</v>
      </c>
      <c r="J48" s="42">
        <f t="shared" si="17"/>
        <v>0</v>
      </c>
      <c r="K48" s="42">
        <f t="shared" si="17"/>
        <v>0</v>
      </c>
      <c r="L48" s="42">
        <f t="shared" si="17"/>
        <v>38000</v>
      </c>
      <c r="M48" s="42">
        <f t="shared" si="17"/>
        <v>26308</v>
      </c>
      <c r="N48" s="42">
        <f t="shared" si="17"/>
        <v>0</v>
      </c>
      <c r="O48" s="9"/>
      <c r="P48" s="4"/>
      <c r="Q48" s="4"/>
      <c r="R48" s="3"/>
    </row>
    <row r="49" spans="1:18" ht="32.25" customHeight="1">
      <c r="A49" s="6"/>
      <c r="B49" s="163"/>
      <c r="C49" s="79"/>
      <c r="D49" s="74"/>
      <c r="E49" s="79"/>
      <c r="F49" s="11" t="s">
        <v>43</v>
      </c>
      <c r="G49" s="43">
        <f>SUM(H49:N49)</f>
        <v>64308</v>
      </c>
      <c r="H49" s="44">
        <v>0</v>
      </c>
      <c r="I49" s="44">
        <v>0</v>
      </c>
      <c r="J49" s="44">
        <v>0</v>
      </c>
      <c r="K49" s="44">
        <v>0</v>
      </c>
      <c r="L49" s="44">
        <v>38000</v>
      </c>
      <c r="M49" s="44">
        <v>26308</v>
      </c>
      <c r="N49" s="48">
        <v>0</v>
      </c>
      <c r="O49" s="9"/>
      <c r="P49" s="4"/>
      <c r="Q49" s="4"/>
      <c r="R49" s="3"/>
    </row>
    <row r="50" spans="1:18" ht="24.75" customHeight="1">
      <c r="A50" s="6"/>
      <c r="B50" s="163" t="s">
        <v>93</v>
      </c>
      <c r="C50" s="79" t="s">
        <v>50</v>
      </c>
      <c r="D50" s="75" t="s">
        <v>112</v>
      </c>
      <c r="E50" s="79" t="s">
        <v>29</v>
      </c>
      <c r="F50" s="11" t="s">
        <v>4</v>
      </c>
      <c r="G50" s="42">
        <f>G51</f>
        <v>20000</v>
      </c>
      <c r="H50" s="42">
        <f t="shared" ref="H50:N50" si="18">H51</f>
        <v>0</v>
      </c>
      <c r="I50" s="42">
        <f t="shared" si="18"/>
        <v>0</v>
      </c>
      <c r="J50" s="42">
        <f t="shared" si="18"/>
        <v>0</v>
      </c>
      <c r="K50" s="42">
        <f t="shared" si="18"/>
        <v>0</v>
      </c>
      <c r="L50" s="42">
        <f t="shared" si="18"/>
        <v>10000</v>
      </c>
      <c r="M50" s="42">
        <f t="shared" si="18"/>
        <v>10000</v>
      </c>
      <c r="N50" s="42">
        <f t="shared" si="18"/>
        <v>0</v>
      </c>
      <c r="O50" s="9"/>
      <c r="P50" s="4"/>
      <c r="Q50" s="4"/>
      <c r="R50" s="3"/>
    </row>
    <row r="51" spans="1:18" ht="56.25" customHeight="1">
      <c r="A51" s="6"/>
      <c r="B51" s="163"/>
      <c r="C51" s="79"/>
      <c r="D51" s="74"/>
      <c r="E51" s="79"/>
      <c r="F51" s="11" t="s">
        <v>43</v>
      </c>
      <c r="G51" s="43">
        <f>SUM(H51:N51)</f>
        <v>20000</v>
      </c>
      <c r="H51" s="44">
        <v>0</v>
      </c>
      <c r="I51" s="44">
        <v>0</v>
      </c>
      <c r="J51" s="44">
        <v>0</v>
      </c>
      <c r="K51" s="44">
        <v>0</v>
      </c>
      <c r="L51" s="44">
        <v>10000</v>
      </c>
      <c r="M51" s="44">
        <v>10000</v>
      </c>
      <c r="N51" s="48">
        <v>0</v>
      </c>
      <c r="O51" s="9"/>
      <c r="P51" s="4"/>
      <c r="Q51" s="4"/>
      <c r="R51" s="3"/>
    </row>
    <row r="52" spans="1:18" ht="24" customHeight="1">
      <c r="A52" s="6"/>
      <c r="B52" s="163" t="s">
        <v>94</v>
      </c>
      <c r="C52" s="75" t="s">
        <v>51</v>
      </c>
      <c r="D52" s="75" t="s">
        <v>113</v>
      </c>
      <c r="E52" s="93" t="s">
        <v>40</v>
      </c>
      <c r="F52" s="57" t="s">
        <v>4</v>
      </c>
      <c r="G52" s="42">
        <f>G53</f>
        <v>4000</v>
      </c>
      <c r="H52" s="42">
        <f t="shared" ref="H52:N52" si="19">H53</f>
        <v>0</v>
      </c>
      <c r="I52" s="42">
        <f t="shared" si="19"/>
        <v>0</v>
      </c>
      <c r="J52" s="42">
        <f t="shared" si="19"/>
        <v>2000</v>
      </c>
      <c r="K52" s="42">
        <f t="shared" si="19"/>
        <v>2000</v>
      </c>
      <c r="L52" s="42">
        <f t="shared" si="19"/>
        <v>0</v>
      </c>
      <c r="M52" s="42">
        <f t="shared" si="19"/>
        <v>0</v>
      </c>
      <c r="N52" s="42">
        <f t="shared" si="19"/>
        <v>0</v>
      </c>
      <c r="O52" s="9"/>
      <c r="P52" s="4"/>
      <c r="Q52" s="4"/>
      <c r="R52" s="3"/>
    </row>
    <row r="53" spans="1:18" ht="40.5" customHeight="1">
      <c r="A53" s="6"/>
      <c r="B53" s="163"/>
      <c r="C53" s="80"/>
      <c r="D53" s="76"/>
      <c r="E53" s="95"/>
      <c r="F53" s="57" t="s">
        <v>43</v>
      </c>
      <c r="G53" s="43">
        <f>SUM(H53:N53)</f>
        <v>4000</v>
      </c>
      <c r="H53" s="44">
        <v>0</v>
      </c>
      <c r="I53" s="44">
        <v>0</v>
      </c>
      <c r="J53" s="44">
        <v>2000</v>
      </c>
      <c r="K53" s="44">
        <v>2000</v>
      </c>
      <c r="L53" s="44">
        <v>0</v>
      </c>
      <c r="M53" s="44">
        <v>0</v>
      </c>
      <c r="N53" s="48">
        <v>0</v>
      </c>
      <c r="O53" s="9"/>
      <c r="P53" s="4"/>
      <c r="Q53" s="4"/>
      <c r="R53" s="3"/>
    </row>
    <row r="54" spans="1:18">
      <c r="A54" s="6"/>
      <c r="B54" s="164" t="s">
        <v>95</v>
      </c>
      <c r="C54" s="75" t="s">
        <v>52</v>
      </c>
      <c r="D54" s="77" t="s">
        <v>53</v>
      </c>
      <c r="E54" s="93" t="s">
        <v>53</v>
      </c>
      <c r="F54" s="57" t="s">
        <v>4</v>
      </c>
      <c r="G54" s="49">
        <f>G55</f>
        <v>13808.4</v>
      </c>
      <c r="H54" s="42">
        <f t="shared" ref="H54:N54" si="20">H55</f>
        <v>0</v>
      </c>
      <c r="I54" s="42">
        <f t="shared" si="20"/>
        <v>2301.4</v>
      </c>
      <c r="J54" s="42">
        <f t="shared" si="20"/>
        <v>2301.4</v>
      </c>
      <c r="K54" s="42">
        <f t="shared" si="20"/>
        <v>2301.4</v>
      </c>
      <c r="L54" s="42">
        <f t="shared" si="20"/>
        <v>2301.4</v>
      </c>
      <c r="M54" s="42">
        <f t="shared" si="20"/>
        <v>2301.4</v>
      </c>
      <c r="N54" s="42">
        <f t="shared" si="20"/>
        <v>2301.4</v>
      </c>
      <c r="O54" s="9"/>
      <c r="P54" s="4"/>
      <c r="Q54" s="4"/>
      <c r="R54" s="3"/>
    </row>
    <row r="55" spans="1:18" ht="30">
      <c r="A55" s="6"/>
      <c r="B55" s="165"/>
      <c r="C55" s="80"/>
      <c r="D55" s="78"/>
      <c r="E55" s="95"/>
      <c r="F55" s="57" t="s">
        <v>70</v>
      </c>
      <c r="G55" s="43">
        <f>SUM(H55:N55)</f>
        <v>13808.4</v>
      </c>
      <c r="H55" s="44">
        <v>0</v>
      </c>
      <c r="I55" s="44">
        <v>2301.4</v>
      </c>
      <c r="J55" s="44">
        <v>2301.4</v>
      </c>
      <c r="K55" s="44">
        <v>2301.4</v>
      </c>
      <c r="L55" s="44">
        <v>2301.4</v>
      </c>
      <c r="M55" s="44">
        <v>2301.4</v>
      </c>
      <c r="N55" s="48">
        <v>2301.4</v>
      </c>
      <c r="O55" s="9"/>
      <c r="P55" s="4"/>
      <c r="Q55" s="4"/>
      <c r="R55" s="3"/>
    </row>
    <row r="56" spans="1:18">
      <c r="A56" s="6"/>
      <c r="B56" s="163" t="s">
        <v>96</v>
      </c>
      <c r="C56" s="79" t="s">
        <v>54</v>
      </c>
      <c r="D56" s="79" t="s">
        <v>55</v>
      </c>
      <c r="E56" s="79" t="s">
        <v>55</v>
      </c>
      <c r="F56" s="57" t="s">
        <v>4</v>
      </c>
      <c r="G56" s="42">
        <f>G57</f>
        <v>562.79999999999995</v>
      </c>
      <c r="H56" s="42">
        <f t="shared" ref="H56:N56" si="21">H57</f>
        <v>0</v>
      </c>
      <c r="I56" s="42">
        <f t="shared" si="21"/>
        <v>93.8</v>
      </c>
      <c r="J56" s="42">
        <f t="shared" si="21"/>
        <v>93.8</v>
      </c>
      <c r="K56" s="42">
        <f t="shared" si="21"/>
        <v>93.8</v>
      </c>
      <c r="L56" s="42">
        <f t="shared" si="21"/>
        <v>93.8</v>
      </c>
      <c r="M56" s="42">
        <f t="shared" si="21"/>
        <v>93.8</v>
      </c>
      <c r="N56" s="42">
        <f t="shared" si="21"/>
        <v>93.8</v>
      </c>
      <c r="O56" s="9"/>
      <c r="P56" s="4"/>
      <c r="Q56" s="4"/>
      <c r="R56" s="3"/>
    </row>
    <row r="57" spans="1:18" ht="30">
      <c r="A57" s="6"/>
      <c r="B57" s="163"/>
      <c r="C57" s="79"/>
      <c r="D57" s="79"/>
      <c r="E57" s="79"/>
      <c r="F57" s="57" t="s">
        <v>70</v>
      </c>
      <c r="G57" s="43">
        <f>SUM(H57:N57)</f>
        <v>562.79999999999995</v>
      </c>
      <c r="H57" s="44">
        <v>0</v>
      </c>
      <c r="I57" s="44">
        <v>93.8</v>
      </c>
      <c r="J57" s="44">
        <v>93.8</v>
      </c>
      <c r="K57" s="44">
        <v>93.8</v>
      </c>
      <c r="L57" s="44">
        <v>93.8</v>
      </c>
      <c r="M57" s="44">
        <v>93.8</v>
      </c>
      <c r="N57" s="44">
        <v>93.8</v>
      </c>
      <c r="O57" s="9"/>
      <c r="P57" s="4"/>
      <c r="Q57" s="4"/>
      <c r="R57" s="3"/>
    </row>
    <row r="58" spans="1:18">
      <c r="A58" s="6"/>
      <c r="B58" s="164" t="s">
        <v>97</v>
      </c>
      <c r="C58" s="75" t="s">
        <v>56</v>
      </c>
      <c r="D58" s="75" t="s">
        <v>57</v>
      </c>
      <c r="E58" s="75" t="s">
        <v>57</v>
      </c>
      <c r="F58" s="57" t="s">
        <v>4</v>
      </c>
      <c r="G58" s="42">
        <f>G59</f>
        <v>749</v>
      </c>
      <c r="H58" s="42">
        <f t="shared" ref="H58:N58" si="22">H59</f>
        <v>0</v>
      </c>
      <c r="I58" s="42">
        <f t="shared" si="22"/>
        <v>321</v>
      </c>
      <c r="J58" s="42">
        <f t="shared" si="22"/>
        <v>294</v>
      </c>
      <c r="K58" s="42">
        <f t="shared" si="22"/>
        <v>134</v>
      </c>
      <c r="L58" s="42">
        <f t="shared" si="22"/>
        <v>0</v>
      </c>
      <c r="M58" s="42">
        <f t="shared" si="22"/>
        <v>0</v>
      </c>
      <c r="N58" s="42">
        <f t="shared" si="22"/>
        <v>0</v>
      </c>
      <c r="O58" s="9"/>
      <c r="P58" s="4"/>
      <c r="Q58" s="4"/>
      <c r="R58" s="3"/>
    </row>
    <row r="59" spans="1:18" ht="30">
      <c r="A59" s="6"/>
      <c r="B59" s="165"/>
      <c r="C59" s="80"/>
      <c r="D59" s="80"/>
      <c r="E59" s="80"/>
      <c r="F59" s="57" t="s">
        <v>70</v>
      </c>
      <c r="G59" s="43">
        <f>SUM(H59:N59)</f>
        <v>749</v>
      </c>
      <c r="H59" s="44">
        <v>0</v>
      </c>
      <c r="I59" s="44">
        <v>321</v>
      </c>
      <c r="J59" s="44">
        <v>294</v>
      </c>
      <c r="K59" s="44">
        <v>134</v>
      </c>
      <c r="L59" s="44">
        <v>0</v>
      </c>
      <c r="M59" s="44">
        <v>0</v>
      </c>
      <c r="N59" s="48">
        <v>0</v>
      </c>
      <c r="O59" s="9"/>
      <c r="P59" s="4"/>
      <c r="Q59" s="4"/>
      <c r="R59" s="3"/>
    </row>
    <row r="60" spans="1:18" ht="22.5" customHeight="1">
      <c r="A60" s="6"/>
      <c r="B60" s="163" t="s">
        <v>98</v>
      </c>
      <c r="C60" s="79" t="s">
        <v>58</v>
      </c>
      <c r="D60" s="79" t="s">
        <v>59</v>
      </c>
      <c r="E60" s="79" t="s">
        <v>59</v>
      </c>
      <c r="F60" s="57" t="s">
        <v>4</v>
      </c>
      <c r="G60" s="42">
        <f>G61</f>
        <v>1380.4</v>
      </c>
      <c r="H60" s="42">
        <f t="shared" ref="H60:M60" si="23">H61</f>
        <v>0</v>
      </c>
      <c r="I60" s="42">
        <f t="shared" si="23"/>
        <v>459</v>
      </c>
      <c r="J60" s="42">
        <f t="shared" si="23"/>
        <v>297.5</v>
      </c>
      <c r="K60" s="42">
        <f t="shared" si="23"/>
        <v>238.5</v>
      </c>
      <c r="L60" s="42">
        <f t="shared" si="23"/>
        <v>205.4</v>
      </c>
      <c r="M60" s="42">
        <f t="shared" si="23"/>
        <v>148</v>
      </c>
      <c r="N60" s="42">
        <f>N61</f>
        <v>32</v>
      </c>
      <c r="O60" s="9"/>
      <c r="P60" s="4"/>
      <c r="Q60" s="4"/>
      <c r="R60" s="3"/>
    </row>
    <row r="61" spans="1:18" ht="48.75" customHeight="1">
      <c r="A61" s="6"/>
      <c r="B61" s="163"/>
      <c r="C61" s="79"/>
      <c r="D61" s="79"/>
      <c r="E61" s="79"/>
      <c r="F61" s="57" t="s">
        <v>70</v>
      </c>
      <c r="G61" s="43">
        <f>SUM(H61:N61)</f>
        <v>1380.4</v>
      </c>
      <c r="H61" s="44">
        <v>0</v>
      </c>
      <c r="I61" s="44">
        <v>459</v>
      </c>
      <c r="J61" s="44">
        <v>297.5</v>
      </c>
      <c r="K61" s="44">
        <v>238.5</v>
      </c>
      <c r="L61" s="44">
        <v>205.4</v>
      </c>
      <c r="M61" s="44">
        <v>148</v>
      </c>
      <c r="N61" s="48">
        <v>32</v>
      </c>
      <c r="O61" s="9"/>
      <c r="P61" s="4"/>
      <c r="Q61" s="4"/>
      <c r="R61" s="3"/>
    </row>
    <row r="62" spans="1:18">
      <c r="A62" s="6"/>
      <c r="B62" s="163" t="s">
        <v>99</v>
      </c>
      <c r="C62" s="79" t="s">
        <v>60</v>
      </c>
      <c r="D62" s="79" t="s">
        <v>61</v>
      </c>
      <c r="E62" s="79" t="s">
        <v>61</v>
      </c>
      <c r="F62" s="57" t="s">
        <v>4</v>
      </c>
      <c r="G62" s="42">
        <f>G63</f>
        <v>1133</v>
      </c>
      <c r="H62" s="42">
        <f t="shared" ref="H62:N62" si="24">H63</f>
        <v>154</v>
      </c>
      <c r="I62" s="42">
        <f t="shared" si="24"/>
        <v>154</v>
      </c>
      <c r="J62" s="42">
        <f t="shared" si="24"/>
        <v>165</v>
      </c>
      <c r="K62" s="42">
        <f t="shared" si="24"/>
        <v>165</v>
      </c>
      <c r="L62" s="42">
        <f t="shared" si="24"/>
        <v>165</v>
      </c>
      <c r="M62" s="42">
        <f t="shared" si="24"/>
        <v>165</v>
      </c>
      <c r="N62" s="42">
        <f t="shared" si="24"/>
        <v>165</v>
      </c>
      <c r="O62" s="9"/>
      <c r="P62" s="4"/>
      <c r="Q62" s="4"/>
      <c r="R62" s="3"/>
    </row>
    <row r="63" spans="1:18" ht="37.5" customHeight="1">
      <c r="A63" s="6"/>
      <c r="B63" s="163"/>
      <c r="C63" s="79"/>
      <c r="D63" s="79"/>
      <c r="E63" s="79"/>
      <c r="F63" s="57" t="s">
        <v>70</v>
      </c>
      <c r="G63" s="43">
        <f>SUM(H63:N63)</f>
        <v>1133</v>
      </c>
      <c r="H63" s="44">
        <v>154</v>
      </c>
      <c r="I63" s="44">
        <v>154</v>
      </c>
      <c r="J63" s="44">
        <v>165</v>
      </c>
      <c r="K63" s="44">
        <v>165</v>
      </c>
      <c r="L63" s="44">
        <v>165</v>
      </c>
      <c r="M63" s="44">
        <v>165</v>
      </c>
      <c r="N63" s="48">
        <v>165</v>
      </c>
      <c r="O63" s="9"/>
      <c r="P63" s="4"/>
      <c r="Q63" s="4"/>
      <c r="R63" s="3"/>
    </row>
    <row r="64" spans="1:18">
      <c r="A64" s="6"/>
      <c r="B64" s="163" t="s">
        <v>100</v>
      </c>
      <c r="C64" s="79" t="s">
        <v>62</v>
      </c>
      <c r="D64" s="79" t="s">
        <v>61</v>
      </c>
      <c r="E64" s="79" t="s">
        <v>61</v>
      </c>
      <c r="F64" s="57" t="s">
        <v>4</v>
      </c>
      <c r="G64" s="42">
        <f>G65</f>
        <v>1400</v>
      </c>
      <c r="H64" s="42">
        <f t="shared" ref="H64:N64" si="25">H65</f>
        <v>200</v>
      </c>
      <c r="I64" s="42">
        <f t="shared" si="25"/>
        <v>200</v>
      </c>
      <c r="J64" s="42">
        <f t="shared" si="25"/>
        <v>200</v>
      </c>
      <c r="K64" s="42">
        <f t="shared" si="25"/>
        <v>200</v>
      </c>
      <c r="L64" s="42">
        <f t="shared" si="25"/>
        <v>200</v>
      </c>
      <c r="M64" s="42">
        <f t="shared" si="25"/>
        <v>200</v>
      </c>
      <c r="N64" s="42">
        <f t="shared" si="25"/>
        <v>200</v>
      </c>
      <c r="O64" s="9"/>
      <c r="P64" s="4"/>
      <c r="Q64" s="4"/>
      <c r="R64" s="3"/>
    </row>
    <row r="65" spans="1:18" ht="39" customHeight="1">
      <c r="A65" s="6"/>
      <c r="B65" s="163"/>
      <c r="C65" s="79"/>
      <c r="D65" s="79"/>
      <c r="E65" s="79"/>
      <c r="F65" s="57" t="s">
        <v>70</v>
      </c>
      <c r="G65" s="43">
        <f>SUM(H65:N65)</f>
        <v>1400</v>
      </c>
      <c r="H65" s="44">
        <v>200</v>
      </c>
      <c r="I65" s="44">
        <v>200</v>
      </c>
      <c r="J65" s="44">
        <v>200</v>
      </c>
      <c r="K65" s="44">
        <v>200</v>
      </c>
      <c r="L65" s="44">
        <v>200</v>
      </c>
      <c r="M65" s="44">
        <v>200</v>
      </c>
      <c r="N65" s="44">
        <v>200</v>
      </c>
      <c r="O65" s="9"/>
      <c r="P65" s="4"/>
      <c r="Q65" s="4"/>
      <c r="R65" s="3"/>
    </row>
    <row r="66" spans="1:18" ht="32.25" customHeight="1">
      <c r="A66" s="6"/>
      <c r="B66" s="163" t="s">
        <v>101</v>
      </c>
      <c r="C66" s="79" t="s">
        <v>63</v>
      </c>
      <c r="D66" s="79" t="s">
        <v>64</v>
      </c>
      <c r="E66" s="79" t="s">
        <v>64</v>
      </c>
      <c r="F66" s="57" t="s">
        <v>4</v>
      </c>
      <c r="G66" s="42">
        <f>G67</f>
        <v>4000</v>
      </c>
      <c r="H66" s="42">
        <f t="shared" ref="H66:N66" si="26">H67</f>
        <v>0</v>
      </c>
      <c r="I66" s="42">
        <f t="shared" si="26"/>
        <v>4000</v>
      </c>
      <c r="J66" s="42">
        <f t="shared" si="26"/>
        <v>0</v>
      </c>
      <c r="K66" s="42">
        <f t="shared" si="26"/>
        <v>0</v>
      </c>
      <c r="L66" s="42">
        <f t="shared" si="26"/>
        <v>0</v>
      </c>
      <c r="M66" s="42">
        <f t="shared" si="26"/>
        <v>0</v>
      </c>
      <c r="N66" s="42">
        <f t="shared" si="26"/>
        <v>0</v>
      </c>
      <c r="O66" s="9"/>
      <c r="P66" s="4"/>
      <c r="Q66" s="4"/>
      <c r="R66" s="3"/>
    </row>
    <row r="67" spans="1:18" ht="93.75" customHeight="1">
      <c r="A67" s="6"/>
      <c r="B67" s="164"/>
      <c r="C67" s="75"/>
      <c r="D67" s="75"/>
      <c r="E67" s="75"/>
      <c r="F67" s="56" t="s">
        <v>70</v>
      </c>
      <c r="G67" s="43">
        <f>SUM(H67:N67)</f>
        <v>4000</v>
      </c>
      <c r="H67" s="44">
        <v>0</v>
      </c>
      <c r="I67" s="44">
        <v>4000</v>
      </c>
      <c r="J67" s="44">
        <v>0</v>
      </c>
      <c r="K67" s="44">
        <v>0</v>
      </c>
      <c r="L67" s="44">
        <v>0</v>
      </c>
      <c r="M67" s="44">
        <v>0</v>
      </c>
      <c r="N67" s="48">
        <v>0</v>
      </c>
      <c r="O67" s="9"/>
      <c r="P67" s="4"/>
      <c r="Q67" s="4"/>
      <c r="R67" s="3"/>
    </row>
    <row r="68" spans="1:18">
      <c r="A68" s="6"/>
      <c r="B68" s="105" t="s">
        <v>102</v>
      </c>
      <c r="C68" s="93" t="s">
        <v>65</v>
      </c>
      <c r="D68" s="93" t="s">
        <v>66</v>
      </c>
      <c r="E68" s="93" t="s">
        <v>66</v>
      </c>
      <c r="F68" s="57" t="s">
        <v>4</v>
      </c>
      <c r="G68" s="42">
        <f>G69</f>
        <v>60000</v>
      </c>
      <c r="H68" s="42">
        <f t="shared" ref="H68:N68" si="27">H69</f>
        <v>0</v>
      </c>
      <c r="I68" s="42">
        <f t="shared" si="27"/>
        <v>10000</v>
      </c>
      <c r="J68" s="42">
        <f t="shared" si="27"/>
        <v>10000</v>
      </c>
      <c r="K68" s="42">
        <f t="shared" si="27"/>
        <v>10000</v>
      </c>
      <c r="L68" s="42">
        <f t="shared" si="27"/>
        <v>10000</v>
      </c>
      <c r="M68" s="42">
        <f t="shared" si="27"/>
        <v>10000</v>
      </c>
      <c r="N68" s="42">
        <f t="shared" si="27"/>
        <v>10000</v>
      </c>
      <c r="O68" s="9"/>
      <c r="P68" s="4"/>
      <c r="Q68" s="4"/>
      <c r="R68" s="3"/>
    </row>
    <row r="69" spans="1:18" ht="90" customHeight="1">
      <c r="A69" s="6"/>
      <c r="B69" s="166"/>
      <c r="C69" s="94"/>
      <c r="D69" s="94"/>
      <c r="E69" s="94"/>
      <c r="F69" s="56" t="s">
        <v>70</v>
      </c>
      <c r="G69" s="43">
        <f>SUM(H69:N69)</f>
        <v>60000</v>
      </c>
      <c r="H69" s="44">
        <v>0</v>
      </c>
      <c r="I69" s="44">
        <v>10000</v>
      </c>
      <c r="J69" s="44">
        <v>10000</v>
      </c>
      <c r="K69" s="44">
        <v>10000</v>
      </c>
      <c r="L69" s="44">
        <v>10000</v>
      </c>
      <c r="M69" s="44">
        <v>10000</v>
      </c>
      <c r="N69" s="44">
        <v>10000</v>
      </c>
      <c r="O69" s="9"/>
      <c r="P69" s="4"/>
      <c r="Q69" s="4"/>
      <c r="R69" s="3"/>
    </row>
    <row r="70" spans="1:18">
      <c r="A70" s="6"/>
      <c r="B70" s="105" t="s">
        <v>103</v>
      </c>
      <c r="C70" s="93" t="s">
        <v>67</v>
      </c>
      <c r="D70" s="93" t="s">
        <v>68</v>
      </c>
      <c r="E70" s="93" t="s">
        <v>68</v>
      </c>
      <c r="F70" s="57" t="s">
        <v>4</v>
      </c>
      <c r="G70" s="42">
        <f>G71</f>
        <v>679.6</v>
      </c>
      <c r="H70" s="42">
        <f t="shared" ref="H70:N70" si="28">H71</f>
        <v>0</v>
      </c>
      <c r="I70" s="42">
        <f t="shared" si="28"/>
        <v>379.6</v>
      </c>
      <c r="J70" s="42">
        <f t="shared" si="28"/>
        <v>100</v>
      </c>
      <c r="K70" s="42">
        <f t="shared" si="28"/>
        <v>50</v>
      </c>
      <c r="L70" s="42">
        <f t="shared" si="28"/>
        <v>50</v>
      </c>
      <c r="M70" s="42">
        <f t="shared" si="28"/>
        <v>50</v>
      </c>
      <c r="N70" s="42">
        <f t="shared" si="28"/>
        <v>50</v>
      </c>
      <c r="O70" s="9"/>
      <c r="P70" s="4"/>
      <c r="Q70" s="4"/>
      <c r="R70" s="3"/>
    </row>
    <row r="71" spans="1:18" ht="178.5" customHeight="1">
      <c r="A71" s="6"/>
      <c r="B71" s="166"/>
      <c r="C71" s="94"/>
      <c r="D71" s="94"/>
      <c r="E71" s="94"/>
      <c r="F71" s="56" t="s">
        <v>70</v>
      </c>
      <c r="G71" s="43">
        <f>SUM(H71:N71)</f>
        <v>679.6</v>
      </c>
      <c r="H71" s="44">
        <v>0</v>
      </c>
      <c r="I71" s="44">
        <v>379.6</v>
      </c>
      <c r="J71" s="44">
        <v>100</v>
      </c>
      <c r="K71" s="44">
        <v>50</v>
      </c>
      <c r="L71" s="44">
        <v>50</v>
      </c>
      <c r="M71" s="44">
        <v>50</v>
      </c>
      <c r="N71" s="48">
        <v>50</v>
      </c>
      <c r="O71" s="9"/>
      <c r="P71" s="4"/>
      <c r="Q71" s="4"/>
      <c r="R71" s="3"/>
    </row>
    <row r="72" spans="1:18" ht="15" customHeight="1">
      <c r="A72" s="6"/>
      <c r="B72" s="105" t="s">
        <v>104</v>
      </c>
      <c r="C72" s="93" t="s">
        <v>124</v>
      </c>
      <c r="D72" s="96" t="s">
        <v>107</v>
      </c>
      <c r="E72" s="96" t="s">
        <v>107</v>
      </c>
      <c r="F72" s="61" t="s">
        <v>4</v>
      </c>
      <c r="G72" s="42">
        <f>G73+G74</f>
        <v>2402</v>
      </c>
      <c r="H72" s="42">
        <f t="shared" ref="H72:N72" si="29">H73+H74</f>
        <v>0</v>
      </c>
      <c r="I72" s="42">
        <f t="shared" si="29"/>
        <v>470</v>
      </c>
      <c r="J72" s="42">
        <f t="shared" si="29"/>
        <v>390</v>
      </c>
      <c r="K72" s="42">
        <f t="shared" si="29"/>
        <v>421.5</v>
      </c>
      <c r="L72" s="42">
        <f t="shared" si="29"/>
        <v>320</v>
      </c>
      <c r="M72" s="42">
        <f t="shared" si="29"/>
        <v>470</v>
      </c>
      <c r="N72" s="42">
        <f t="shared" si="29"/>
        <v>330.5</v>
      </c>
      <c r="O72" s="9"/>
      <c r="P72" s="4"/>
      <c r="Q72" s="4"/>
      <c r="R72" s="3"/>
    </row>
    <row r="73" spans="1:18" ht="27.75" customHeight="1">
      <c r="A73" s="6"/>
      <c r="B73" s="166"/>
      <c r="C73" s="94"/>
      <c r="D73" s="97"/>
      <c r="E73" s="97"/>
      <c r="F73" s="59" t="s">
        <v>43</v>
      </c>
      <c r="G73" s="43">
        <f>SUM(H73:N73)</f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8">
        <v>0</v>
      </c>
      <c r="O73" s="9"/>
      <c r="P73" s="4"/>
      <c r="Q73" s="4"/>
      <c r="R73" s="3"/>
    </row>
    <row r="74" spans="1:18" ht="90.75" customHeight="1">
      <c r="A74" s="6"/>
      <c r="B74" s="106"/>
      <c r="C74" s="95"/>
      <c r="D74" s="98"/>
      <c r="E74" s="98"/>
      <c r="F74" s="56" t="s">
        <v>70</v>
      </c>
      <c r="G74" s="43">
        <f>SUM(H74:N74)</f>
        <v>2402</v>
      </c>
      <c r="H74" s="44">
        <v>0</v>
      </c>
      <c r="I74" s="44">
        <v>470</v>
      </c>
      <c r="J74" s="44">
        <v>390</v>
      </c>
      <c r="K74" s="44">
        <v>421.5</v>
      </c>
      <c r="L74" s="44">
        <v>320</v>
      </c>
      <c r="M74" s="44">
        <v>470</v>
      </c>
      <c r="N74" s="48">
        <v>330.5</v>
      </c>
      <c r="O74" s="9"/>
      <c r="P74" s="4"/>
      <c r="Q74" s="4"/>
      <c r="R74" s="3"/>
    </row>
    <row r="75" spans="1:18" hidden="1">
      <c r="A75" s="6"/>
      <c r="B75" s="105" t="s">
        <v>105</v>
      </c>
      <c r="C75" s="93" t="s">
        <v>121</v>
      </c>
      <c r="D75" s="58"/>
      <c r="E75" s="96" t="s">
        <v>69</v>
      </c>
      <c r="F75" s="61" t="s">
        <v>4</v>
      </c>
      <c r="G75" s="42">
        <f>G76+G77</f>
        <v>1490</v>
      </c>
      <c r="H75" s="42">
        <f t="shared" ref="H75:N75" si="30">H76+H77</f>
        <v>0</v>
      </c>
      <c r="I75" s="42">
        <f t="shared" si="30"/>
        <v>195</v>
      </c>
      <c r="J75" s="42">
        <f t="shared" si="30"/>
        <v>195</v>
      </c>
      <c r="K75" s="42">
        <f t="shared" si="30"/>
        <v>200</v>
      </c>
      <c r="L75" s="42">
        <f t="shared" si="30"/>
        <v>300</v>
      </c>
      <c r="M75" s="42">
        <f t="shared" si="30"/>
        <v>300</v>
      </c>
      <c r="N75" s="42">
        <f t="shared" si="30"/>
        <v>300</v>
      </c>
      <c r="O75" s="9"/>
      <c r="P75" s="4"/>
      <c r="Q75" s="4"/>
      <c r="R75" s="3"/>
    </row>
    <row r="76" spans="1:18" ht="30" hidden="1">
      <c r="A76" s="6"/>
      <c r="B76" s="166"/>
      <c r="C76" s="94"/>
      <c r="D76" s="65" t="s">
        <v>112</v>
      </c>
      <c r="E76" s="97"/>
      <c r="F76" s="59" t="s">
        <v>43</v>
      </c>
      <c r="G76" s="43">
        <f>SUM(H76:N76)</f>
        <v>300</v>
      </c>
      <c r="H76" s="44">
        <v>0</v>
      </c>
      <c r="I76" s="44">
        <v>0</v>
      </c>
      <c r="J76" s="44">
        <v>0</v>
      </c>
      <c r="K76" s="44">
        <v>0</v>
      </c>
      <c r="L76" s="44">
        <v>100</v>
      </c>
      <c r="M76" s="44">
        <v>100</v>
      </c>
      <c r="N76" s="48">
        <v>100</v>
      </c>
      <c r="O76" s="9"/>
      <c r="P76" s="4"/>
      <c r="Q76" s="4"/>
      <c r="R76" s="3"/>
    </row>
    <row r="77" spans="1:18" ht="326.25" customHeight="1">
      <c r="A77" s="6"/>
      <c r="B77" s="166"/>
      <c r="C77" s="94"/>
      <c r="D77" s="66" t="s">
        <v>114</v>
      </c>
      <c r="E77" s="97"/>
      <c r="F77" s="62" t="s">
        <v>70</v>
      </c>
      <c r="G77" s="43">
        <f>SUM(H77:N77)</f>
        <v>1190</v>
      </c>
      <c r="H77" s="44">
        <v>0</v>
      </c>
      <c r="I77" s="44">
        <v>195</v>
      </c>
      <c r="J77" s="44">
        <v>195</v>
      </c>
      <c r="K77" s="44">
        <v>200</v>
      </c>
      <c r="L77" s="44">
        <v>200</v>
      </c>
      <c r="M77" s="44">
        <v>200</v>
      </c>
      <c r="N77" s="48">
        <v>200</v>
      </c>
      <c r="O77" s="9"/>
      <c r="P77" s="4"/>
      <c r="Q77" s="4"/>
      <c r="R77" s="3"/>
    </row>
    <row r="78" spans="1:18" ht="24.75" customHeight="1">
      <c r="A78" s="6"/>
      <c r="B78" s="87" t="s">
        <v>74</v>
      </c>
      <c r="C78" s="88"/>
      <c r="D78" s="88"/>
      <c r="E78" s="88"/>
      <c r="F78" s="17" t="s">
        <v>4</v>
      </c>
      <c r="G78" s="44">
        <f>G79+G80</f>
        <v>482944.87000000005</v>
      </c>
      <c r="H78" s="44">
        <f t="shared" ref="H78:N78" si="31">H79+H80</f>
        <v>854</v>
      </c>
      <c r="I78" s="44">
        <v>25495.47</v>
      </c>
      <c r="J78" s="44">
        <f t="shared" si="31"/>
        <v>16036.699999999999</v>
      </c>
      <c r="K78" s="44">
        <f>K79+K80</f>
        <v>15804.199999999999</v>
      </c>
      <c r="L78" s="44">
        <f t="shared" si="31"/>
        <v>213455.6</v>
      </c>
      <c r="M78" s="44">
        <f t="shared" si="31"/>
        <v>161996.20000000001</v>
      </c>
      <c r="N78" s="44">
        <f t="shared" si="31"/>
        <v>49302.7</v>
      </c>
      <c r="O78" s="9"/>
      <c r="P78" s="3"/>
      <c r="Q78" s="3"/>
      <c r="R78" s="3"/>
    </row>
    <row r="79" spans="1:18" ht="24.75" customHeight="1">
      <c r="A79" s="6"/>
      <c r="B79" s="89"/>
      <c r="C79" s="90"/>
      <c r="D79" s="90"/>
      <c r="E79" s="90"/>
      <c r="F79" s="18" t="s">
        <v>43</v>
      </c>
      <c r="G79" s="44">
        <f>SUM(H79:N79)</f>
        <v>395639.67000000004</v>
      </c>
      <c r="H79" s="44">
        <f>H76+H73+H53+H51+H49+H47</f>
        <v>500</v>
      </c>
      <c r="I79" s="44">
        <v>6921.67</v>
      </c>
      <c r="J79" s="44">
        <f t="shared" ref="J79:N79" si="32">J76+J73+J53+J51+J49+J47</f>
        <v>2000</v>
      </c>
      <c r="K79" s="44">
        <f>K76+K73+K53+K51+K49+K47</f>
        <v>2000</v>
      </c>
      <c r="L79" s="44">
        <f t="shared" si="32"/>
        <v>199920</v>
      </c>
      <c r="M79" s="44">
        <f t="shared" si="32"/>
        <v>148368</v>
      </c>
      <c r="N79" s="44">
        <f t="shared" si="32"/>
        <v>35930</v>
      </c>
      <c r="O79" s="9"/>
      <c r="P79" s="3"/>
      <c r="Q79" s="3"/>
      <c r="R79" s="3"/>
    </row>
    <row r="80" spans="1:18" ht="30">
      <c r="A80" s="6"/>
      <c r="B80" s="91"/>
      <c r="C80" s="92"/>
      <c r="D80" s="92"/>
      <c r="E80" s="92"/>
      <c r="F80" s="21" t="s">
        <v>70</v>
      </c>
      <c r="G80" s="44">
        <f>SUM(H80:N80)</f>
        <v>87305.2</v>
      </c>
      <c r="H80" s="44">
        <f>H77+H74+H71+H69+H67+H65+H63+H61+H59+H57+H55</f>
        <v>354</v>
      </c>
      <c r="I80" s="44">
        <f t="shared" ref="I80:N80" si="33">I77+I74+I71+I69+I67+I65+I63+I61+I59+I57+I55</f>
        <v>18573.8</v>
      </c>
      <c r="J80" s="44">
        <f t="shared" si="33"/>
        <v>14036.699999999999</v>
      </c>
      <c r="K80" s="44">
        <f t="shared" si="33"/>
        <v>13804.199999999999</v>
      </c>
      <c r="L80" s="44">
        <f t="shared" si="33"/>
        <v>13535.599999999999</v>
      </c>
      <c r="M80" s="44">
        <f t="shared" si="33"/>
        <v>13628.199999999999</v>
      </c>
      <c r="N80" s="44">
        <f t="shared" si="33"/>
        <v>13372.699999999999</v>
      </c>
      <c r="O80" s="9"/>
      <c r="P80" s="3"/>
      <c r="Q80" s="3"/>
      <c r="R80" s="3"/>
    </row>
    <row r="81" spans="1:15" ht="32.25" customHeight="1">
      <c r="A81" s="6"/>
      <c r="B81" s="81" t="s">
        <v>72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  <c r="O81" s="6"/>
    </row>
    <row r="82" spans="1:15" ht="21" customHeight="1">
      <c r="A82" s="6"/>
      <c r="B82" s="81" t="s">
        <v>71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6"/>
    </row>
    <row r="83" spans="1:15" ht="32.25" customHeight="1">
      <c r="A83" s="6"/>
      <c r="B83" s="84" t="s">
        <v>73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6"/>
    </row>
    <row r="84" spans="1:15" ht="35.25" customHeight="1">
      <c r="A84" s="6"/>
      <c r="B84" s="138" t="s">
        <v>75</v>
      </c>
      <c r="C84" s="139" t="s">
        <v>109</v>
      </c>
      <c r="D84" s="73" t="s">
        <v>113</v>
      </c>
      <c r="E84" s="139" t="s">
        <v>31</v>
      </c>
      <c r="F84" s="19" t="s">
        <v>4</v>
      </c>
      <c r="G84" s="42">
        <f>G85</f>
        <v>485000</v>
      </c>
      <c r="H84" s="42">
        <f t="shared" ref="H84:N84" si="34">H85</f>
        <v>0</v>
      </c>
      <c r="I84" s="42">
        <f t="shared" si="34"/>
        <v>0</v>
      </c>
      <c r="J84" s="42">
        <f t="shared" si="34"/>
        <v>0</v>
      </c>
      <c r="K84" s="42">
        <f t="shared" si="34"/>
        <v>0</v>
      </c>
      <c r="L84" s="42">
        <f t="shared" si="34"/>
        <v>10000</v>
      </c>
      <c r="M84" s="42">
        <f t="shared" si="34"/>
        <v>237500</v>
      </c>
      <c r="N84" s="42">
        <f t="shared" si="34"/>
        <v>237500</v>
      </c>
      <c r="O84" s="6"/>
    </row>
    <row r="85" spans="1:15" ht="72" customHeight="1">
      <c r="A85" s="6"/>
      <c r="B85" s="138"/>
      <c r="C85" s="139"/>
      <c r="D85" s="74"/>
      <c r="E85" s="139"/>
      <c r="F85" s="19" t="s">
        <v>43</v>
      </c>
      <c r="G85" s="43">
        <f>SUM(H85:N85)</f>
        <v>485000</v>
      </c>
      <c r="H85" s="47">
        <v>0</v>
      </c>
      <c r="I85" s="47">
        <v>0</v>
      </c>
      <c r="J85" s="47">
        <v>0</v>
      </c>
      <c r="K85" s="47">
        <v>0</v>
      </c>
      <c r="L85" s="47">
        <v>10000</v>
      </c>
      <c r="M85" s="47">
        <v>237500</v>
      </c>
      <c r="N85" s="47">
        <v>237500</v>
      </c>
      <c r="O85" s="6"/>
    </row>
    <row r="86" spans="1:15" ht="15" customHeight="1">
      <c r="A86" s="6"/>
      <c r="B86" s="138" t="s">
        <v>76</v>
      </c>
      <c r="C86" s="139" t="s">
        <v>110</v>
      </c>
      <c r="D86" s="73" t="s">
        <v>113</v>
      </c>
      <c r="E86" s="139" t="s">
        <v>31</v>
      </c>
      <c r="F86" s="19" t="s">
        <v>4</v>
      </c>
      <c r="G86" s="42">
        <f>G87</f>
        <v>210000</v>
      </c>
      <c r="H86" s="42">
        <f t="shared" ref="H86:N86" si="35">H87</f>
        <v>0</v>
      </c>
      <c r="I86" s="42">
        <f t="shared" si="35"/>
        <v>0</v>
      </c>
      <c r="J86" s="42">
        <f t="shared" si="35"/>
        <v>0</v>
      </c>
      <c r="K86" s="42">
        <f t="shared" si="35"/>
        <v>0</v>
      </c>
      <c r="L86" s="42">
        <f t="shared" si="35"/>
        <v>70000</v>
      </c>
      <c r="M86" s="42">
        <f t="shared" si="35"/>
        <v>70000</v>
      </c>
      <c r="N86" s="42">
        <f t="shared" si="35"/>
        <v>70000</v>
      </c>
      <c r="O86" s="6"/>
    </row>
    <row r="87" spans="1:15" ht="60" customHeight="1">
      <c r="A87" s="6"/>
      <c r="B87" s="138"/>
      <c r="C87" s="139"/>
      <c r="D87" s="74"/>
      <c r="E87" s="139"/>
      <c r="F87" s="19" t="s">
        <v>43</v>
      </c>
      <c r="G87" s="43">
        <f>SUM(H87:N87)</f>
        <v>210000</v>
      </c>
      <c r="H87" s="44">
        <v>0</v>
      </c>
      <c r="I87" s="44">
        <v>0</v>
      </c>
      <c r="J87" s="44">
        <v>0</v>
      </c>
      <c r="K87" s="44">
        <v>0</v>
      </c>
      <c r="L87" s="44">
        <v>70000</v>
      </c>
      <c r="M87" s="44">
        <v>70000</v>
      </c>
      <c r="N87" s="44">
        <v>70000</v>
      </c>
      <c r="O87" s="6"/>
    </row>
    <row r="88" spans="1:15">
      <c r="A88" s="6"/>
      <c r="B88" s="138" t="s">
        <v>77</v>
      </c>
      <c r="C88" s="139" t="s">
        <v>78</v>
      </c>
      <c r="D88" s="143" t="s">
        <v>112</v>
      </c>
      <c r="E88" s="139" t="s">
        <v>29</v>
      </c>
      <c r="F88" s="19" t="s">
        <v>4</v>
      </c>
      <c r="G88" s="42">
        <f>G89+G90</f>
        <v>4190</v>
      </c>
      <c r="H88" s="42">
        <f>H89+H90</f>
        <v>0</v>
      </c>
      <c r="I88" s="42">
        <f t="shared" ref="I88:N88" si="36">I89+I90</f>
        <v>4190</v>
      </c>
      <c r="J88" s="42">
        <f t="shared" si="36"/>
        <v>0</v>
      </c>
      <c r="K88" s="42">
        <f t="shared" si="36"/>
        <v>0</v>
      </c>
      <c r="L88" s="42">
        <f t="shared" si="36"/>
        <v>0</v>
      </c>
      <c r="M88" s="42">
        <f t="shared" si="36"/>
        <v>0</v>
      </c>
      <c r="N88" s="42">
        <f t="shared" si="36"/>
        <v>0</v>
      </c>
      <c r="O88" s="6"/>
    </row>
    <row r="89" spans="1:15" ht="45">
      <c r="A89" s="6"/>
      <c r="B89" s="138"/>
      <c r="C89" s="139"/>
      <c r="D89" s="110"/>
      <c r="E89" s="139"/>
      <c r="F89" s="21" t="s">
        <v>44</v>
      </c>
      <c r="G89" s="43">
        <f>SUM(H89:N89)</f>
        <v>2514</v>
      </c>
      <c r="H89" s="44">
        <v>0</v>
      </c>
      <c r="I89" s="72">
        <v>2514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6"/>
    </row>
    <row r="90" spans="1:15">
      <c r="A90" s="6"/>
      <c r="B90" s="138"/>
      <c r="C90" s="139"/>
      <c r="D90" s="111"/>
      <c r="E90" s="139"/>
      <c r="F90" s="19" t="s">
        <v>43</v>
      </c>
      <c r="G90" s="43">
        <f>SUM(H90:N90)</f>
        <v>1676</v>
      </c>
      <c r="H90" s="44">
        <v>0</v>
      </c>
      <c r="I90" s="72">
        <v>1676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6"/>
    </row>
    <row r="91" spans="1:15" ht="15" customHeight="1">
      <c r="A91" s="6"/>
      <c r="B91" s="140" t="s">
        <v>79</v>
      </c>
      <c r="C91" s="73" t="s">
        <v>80</v>
      </c>
      <c r="D91" s="73" t="s">
        <v>113</v>
      </c>
      <c r="E91" s="139" t="s">
        <v>31</v>
      </c>
      <c r="F91" s="19" t="s">
        <v>4</v>
      </c>
      <c r="G91" s="42">
        <f>G92</f>
        <v>90000</v>
      </c>
      <c r="H91" s="42">
        <f t="shared" ref="H91:N91" si="37">H92</f>
        <v>0</v>
      </c>
      <c r="I91" s="42">
        <f t="shared" si="37"/>
        <v>0</v>
      </c>
      <c r="J91" s="42">
        <f t="shared" si="37"/>
        <v>0</v>
      </c>
      <c r="K91" s="42">
        <f t="shared" si="37"/>
        <v>0</v>
      </c>
      <c r="L91" s="42">
        <f t="shared" si="37"/>
        <v>45000</v>
      </c>
      <c r="M91" s="42">
        <f t="shared" si="37"/>
        <v>45000</v>
      </c>
      <c r="N91" s="42">
        <f t="shared" si="37"/>
        <v>0</v>
      </c>
      <c r="O91" s="6"/>
    </row>
    <row r="92" spans="1:15" ht="36" customHeight="1">
      <c r="A92" s="6"/>
      <c r="B92" s="141"/>
      <c r="C92" s="142"/>
      <c r="D92" s="74"/>
      <c r="E92" s="139"/>
      <c r="F92" s="19" t="s">
        <v>43</v>
      </c>
      <c r="G92" s="43">
        <f>SUM(H92:N92)</f>
        <v>90000</v>
      </c>
      <c r="H92" s="44">
        <v>0</v>
      </c>
      <c r="I92" s="44">
        <v>0</v>
      </c>
      <c r="J92" s="44">
        <v>0</v>
      </c>
      <c r="K92" s="44">
        <v>0</v>
      </c>
      <c r="L92" s="44">
        <v>45000</v>
      </c>
      <c r="M92" s="44">
        <v>45000</v>
      </c>
      <c r="N92" s="44">
        <v>0</v>
      </c>
      <c r="O92" s="6"/>
    </row>
    <row r="93" spans="1:15" ht="15" customHeight="1">
      <c r="A93" s="6"/>
      <c r="B93" s="138" t="s">
        <v>81</v>
      </c>
      <c r="C93" s="139" t="s">
        <v>82</v>
      </c>
      <c r="D93" s="73" t="s">
        <v>113</v>
      </c>
      <c r="E93" s="139" t="s">
        <v>31</v>
      </c>
      <c r="F93" s="19" t="s">
        <v>4</v>
      </c>
      <c r="G93" s="42">
        <f>G94</f>
        <v>41000</v>
      </c>
      <c r="H93" s="42">
        <f t="shared" ref="H93:N93" si="38">H94</f>
        <v>0</v>
      </c>
      <c r="I93" s="42">
        <f t="shared" si="38"/>
        <v>0</v>
      </c>
      <c r="J93" s="42">
        <f t="shared" si="38"/>
        <v>0</v>
      </c>
      <c r="K93" s="42">
        <f t="shared" si="38"/>
        <v>0</v>
      </c>
      <c r="L93" s="42">
        <f t="shared" si="38"/>
        <v>11000</v>
      </c>
      <c r="M93" s="42">
        <f t="shared" si="38"/>
        <v>15000</v>
      </c>
      <c r="N93" s="42">
        <f t="shared" si="38"/>
        <v>15000</v>
      </c>
      <c r="O93" s="6"/>
    </row>
    <row r="94" spans="1:15" ht="33.75" customHeight="1">
      <c r="A94" s="6"/>
      <c r="B94" s="138"/>
      <c r="C94" s="139"/>
      <c r="D94" s="74"/>
      <c r="E94" s="139"/>
      <c r="F94" s="19" t="s">
        <v>43</v>
      </c>
      <c r="G94" s="43">
        <f>SUM(H94:N94)</f>
        <v>41000</v>
      </c>
      <c r="H94" s="44">
        <v>0</v>
      </c>
      <c r="I94" s="44">
        <v>0</v>
      </c>
      <c r="J94" s="44">
        <v>0</v>
      </c>
      <c r="K94" s="44">
        <v>0</v>
      </c>
      <c r="L94" s="44">
        <v>11000</v>
      </c>
      <c r="M94" s="44">
        <v>15000</v>
      </c>
      <c r="N94" s="44">
        <v>15000</v>
      </c>
      <c r="O94" s="6"/>
    </row>
    <row r="95" spans="1:15" ht="15" customHeight="1">
      <c r="A95" s="6"/>
      <c r="B95" s="138" t="s">
        <v>83</v>
      </c>
      <c r="C95" s="139" t="s">
        <v>84</v>
      </c>
      <c r="D95" s="73" t="s">
        <v>113</v>
      </c>
      <c r="E95" s="139" t="s">
        <v>31</v>
      </c>
      <c r="F95" s="19" t="s">
        <v>4</v>
      </c>
      <c r="G95" s="42">
        <f>G96</f>
        <v>7000</v>
      </c>
      <c r="H95" s="42">
        <f t="shared" ref="H95:N95" si="39">H96</f>
        <v>0</v>
      </c>
      <c r="I95" s="42">
        <f t="shared" si="39"/>
        <v>0</v>
      </c>
      <c r="J95" s="42">
        <f t="shared" si="39"/>
        <v>0</v>
      </c>
      <c r="K95" s="42">
        <f t="shared" si="39"/>
        <v>0</v>
      </c>
      <c r="L95" s="42">
        <f t="shared" si="39"/>
        <v>0</v>
      </c>
      <c r="M95" s="42">
        <f t="shared" si="39"/>
        <v>7000</v>
      </c>
      <c r="N95" s="42">
        <f t="shared" si="39"/>
        <v>0</v>
      </c>
      <c r="O95" s="6"/>
    </row>
    <row r="96" spans="1:15" ht="47.25" customHeight="1">
      <c r="A96" s="6"/>
      <c r="B96" s="138"/>
      <c r="C96" s="139"/>
      <c r="D96" s="74"/>
      <c r="E96" s="139"/>
      <c r="F96" s="19" t="s">
        <v>43</v>
      </c>
      <c r="G96" s="43">
        <f>SUM(H96:N96)</f>
        <v>7000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7000</v>
      </c>
      <c r="N96" s="44">
        <v>0</v>
      </c>
      <c r="O96" s="6"/>
    </row>
    <row r="97" spans="1:15">
      <c r="A97" s="6"/>
      <c r="B97" s="144" t="s">
        <v>85</v>
      </c>
      <c r="C97" s="145"/>
      <c r="D97" s="145"/>
      <c r="E97" s="146"/>
      <c r="F97" s="21" t="s">
        <v>4</v>
      </c>
      <c r="G97" s="44">
        <f>G98+G99</f>
        <v>837190</v>
      </c>
      <c r="H97" s="44">
        <f t="shared" ref="H97:N97" si="40">H98+H99</f>
        <v>0</v>
      </c>
      <c r="I97" s="44">
        <f t="shared" si="40"/>
        <v>4190</v>
      </c>
      <c r="J97" s="44">
        <f t="shared" si="40"/>
        <v>0</v>
      </c>
      <c r="K97" s="44">
        <f t="shared" si="40"/>
        <v>0</v>
      </c>
      <c r="L97" s="44">
        <f t="shared" si="40"/>
        <v>136000</v>
      </c>
      <c r="M97" s="44">
        <f t="shared" si="40"/>
        <v>374500</v>
      </c>
      <c r="N97" s="44">
        <f t="shared" si="40"/>
        <v>322500</v>
      </c>
      <c r="O97" s="6"/>
    </row>
    <row r="98" spans="1:15" ht="45">
      <c r="A98" s="6"/>
      <c r="B98" s="147"/>
      <c r="C98" s="148"/>
      <c r="D98" s="148"/>
      <c r="E98" s="149"/>
      <c r="F98" s="21" t="s">
        <v>44</v>
      </c>
      <c r="G98" s="44">
        <f>SUM(H98:N98)</f>
        <v>2514</v>
      </c>
      <c r="H98" s="44">
        <f>H89</f>
        <v>0</v>
      </c>
      <c r="I98" s="44">
        <f t="shared" ref="I98:N98" si="41">I89</f>
        <v>2514</v>
      </c>
      <c r="J98" s="44">
        <f t="shared" si="41"/>
        <v>0</v>
      </c>
      <c r="K98" s="44">
        <f t="shared" si="41"/>
        <v>0</v>
      </c>
      <c r="L98" s="44">
        <f t="shared" si="41"/>
        <v>0</v>
      </c>
      <c r="M98" s="44">
        <f t="shared" si="41"/>
        <v>0</v>
      </c>
      <c r="N98" s="44">
        <f t="shared" si="41"/>
        <v>0</v>
      </c>
      <c r="O98" s="6"/>
    </row>
    <row r="99" spans="1:15">
      <c r="A99" s="6"/>
      <c r="B99" s="150"/>
      <c r="C99" s="151"/>
      <c r="D99" s="151"/>
      <c r="E99" s="152"/>
      <c r="F99" s="21" t="s">
        <v>43</v>
      </c>
      <c r="G99" s="44">
        <f>SUM(H99:N99)</f>
        <v>834676</v>
      </c>
      <c r="H99" s="44">
        <f>H96+H94+H92+H90+H87+H85</f>
        <v>0</v>
      </c>
      <c r="I99" s="44">
        <f t="shared" ref="I99:N99" si="42">I96+I94+I92+I90+I87+I85</f>
        <v>1676</v>
      </c>
      <c r="J99" s="44">
        <f t="shared" si="42"/>
        <v>0</v>
      </c>
      <c r="K99" s="44">
        <f t="shared" si="42"/>
        <v>0</v>
      </c>
      <c r="L99" s="44">
        <f t="shared" si="42"/>
        <v>136000</v>
      </c>
      <c r="M99" s="44">
        <f t="shared" si="42"/>
        <v>374500</v>
      </c>
      <c r="N99" s="44">
        <f t="shared" si="42"/>
        <v>322500</v>
      </c>
      <c r="O99" s="6"/>
    </row>
    <row r="100" spans="1:15" ht="3.75" customHeight="1">
      <c r="A100" s="6"/>
      <c r="B100" s="153" t="s">
        <v>118</v>
      </c>
      <c r="C100" s="154"/>
      <c r="D100" s="154"/>
      <c r="E100" s="154"/>
      <c r="F100" s="155"/>
      <c r="G100" s="155"/>
      <c r="H100" s="155"/>
      <c r="I100" s="155"/>
      <c r="J100" s="155"/>
      <c r="K100" s="155"/>
      <c r="L100" s="155"/>
      <c r="M100" s="155"/>
      <c r="N100" s="156"/>
      <c r="O100" s="6"/>
    </row>
    <row r="101" spans="1:15" ht="26.25" customHeight="1">
      <c r="A101" s="6"/>
      <c r="B101" s="153"/>
      <c r="C101" s="154"/>
      <c r="D101" s="154"/>
      <c r="E101" s="154"/>
      <c r="F101" s="155"/>
      <c r="G101" s="155"/>
      <c r="H101" s="155"/>
      <c r="I101" s="155"/>
      <c r="J101" s="155"/>
      <c r="K101" s="155"/>
      <c r="L101" s="155"/>
      <c r="M101" s="155"/>
      <c r="N101" s="156"/>
      <c r="O101" s="6"/>
    </row>
    <row r="102" spans="1:15" ht="15" customHeight="1">
      <c r="A102" s="6"/>
      <c r="B102" s="100" t="s">
        <v>87</v>
      </c>
      <c r="C102" s="79" t="s">
        <v>88</v>
      </c>
      <c r="D102" s="73" t="s">
        <v>113</v>
      </c>
      <c r="E102" s="79" t="s">
        <v>31</v>
      </c>
      <c r="F102" s="10" t="s">
        <v>4</v>
      </c>
      <c r="G102" s="42">
        <f>G103</f>
        <v>3500</v>
      </c>
      <c r="H102" s="42">
        <f t="shared" ref="H102:N102" si="43">H103</f>
        <v>0</v>
      </c>
      <c r="I102" s="42">
        <f t="shared" si="43"/>
        <v>0</v>
      </c>
      <c r="J102" s="42">
        <f t="shared" si="43"/>
        <v>0</v>
      </c>
      <c r="K102" s="42">
        <f t="shared" si="43"/>
        <v>0</v>
      </c>
      <c r="L102" s="42">
        <f t="shared" si="43"/>
        <v>3500</v>
      </c>
      <c r="M102" s="42">
        <f t="shared" si="43"/>
        <v>0</v>
      </c>
      <c r="N102" s="42">
        <f t="shared" si="43"/>
        <v>0</v>
      </c>
      <c r="O102" s="6"/>
    </row>
    <row r="103" spans="1:15" ht="33" customHeight="1">
      <c r="A103" s="6"/>
      <c r="B103" s="100"/>
      <c r="C103" s="79"/>
      <c r="D103" s="74"/>
      <c r="E103" s="79"/>
      <c r="F103" s="10" t="s">
        <v>43</v>
      </c>
      <c r="G103" s="43">
        <f>SUM(H103:N103)</f>
        <v>3500</v>
      </c>
      <c r="H103" s="44">
        <v>0</v>
      </c>
      <c r="I103" s="44">
        <v>0</v>
      </c>
      <c r="J103" s="44">
        <v>0</v>
      </c>
      <c r="K103" s="44">
        <v>0</v>
      </c>
      <c r="L103" s="44">
        <v>3500</v>
      </c>
      <c r="M103" s="44">
        <v>0</v>
      </c>
      <c r="N103" s="44">
        <v>0</v>
      </c>
      <c r="O103" s="6"/>
    </row>
    <row r="104" spans="1:15" ht="1.5" customHeight="1">
      <c r="A104" s="6"/>
      <c r="B104" s="103" t="s">
        <v>89</v>
      </c>
      <c r="C104" s="75" t="s">
        <v>127</v>
      </c>
      <c r="D104" s="73" t="s">
        <v>113</v>
      </c>
      <c r="E104" s="79" t="s">
        <v>31</v>
      </c>
      <c r="F104" s="10" t="s">
        <v>4</v>
      </c>
      <c r="G104" s="42">
        <f>G105</f>
        <v>9978.6</v>
      </c>
      <c r="H104" s="42">
        <f t="shared" ref="H104:N104" si="44">H105</f>
        <v>9978.6</v>
      </c>
      <c r="I104" s="42">
        <f t="shared" si="44"/>
        <v>0</v>
      </c>
      <c r="J104" s="42">
        <f t="shared" si="44"/>
        <v>0</v>
      </c>
      <c r="K104" s="42">
        <f t="shared" si="44"/>
        <v>0</v>
      </c>
      <c r="L104" s="42">
        <f t="shared" si="44"/>
        <v>0</v>
      </c>
      <c r="M104" s="42">
        <f t="shared" si="44"/>
        <v>0</v>
      </c>
      <c r="N104" s="42">
        <f t="shared" si="44"/>
        <v>0</v>
      </c>
      <c r="O104" s="6"/>
    </row>
    <row r="105" spans="1:15" ht="48" customHeight="1">
      <c r="A105" s="6"/>
      <c r="B105" s="167"/>
      <c r="C105" s="80"/>
      <c r="D105" s="74"/>
      <c r="E105" s="79"/>
      <c r="F105" s="10" t="s">
        <v>43</v>
      </c>
      <c r="G105" s="43">
        <f>SUM(H105:N105)</f>
        <v>9978.6</v>
      </c>
      <c r="H105" s="44">
        <v>9978.6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6"/>
    </row>
    <row r="106" spans="1:15" ht="15" customHeight="1">
      <c r="A106" s="6"/>
      <c r="B106" s="100" t="s">
        <v>90</v>
      </c>
      <c r="C106" s="79" t="s">
        <v>125</v>
      </c>
      <c r="D106" s="73" t="s">
        <v>113</v>
      </c>
      <c r="E106" s="79" t="s">
        <v>31</v>
      </c>
      <c r="F106" s="10" t="s">
        <v>4</v>
      </c>
      <c r="G106" s="42">
        <f>G107</f>
        <v>746</v>
      </c>
      <c r="H106" s="42">
        <f t="shared" ref="H106:N106" si="45">H107</f>
        <v>746</v>
      </c>
      <c r="I106" s="42">
        <f t="shared" si="45"/>
        <v>0</v>
      </c>
      <c r="J106" s="42">
        <f t="shared" si="45"/>
        <v>0</v>
      </c>
      <c r="K106" s="42">
        <f t="shared" si="45"/>
        <v>0</v>
      </c>
      <c r="L106" s="42">
        <f t="shared" si="45"/>
        <v>0</v>
      </c>
      <c r="M106" s="42">
        <f t="shared" si="45"/>
        <v>0</v>
      </c>
      <c r="N106" s="42">
        <f t="shared" si="45"/>
        <v>0</v>
      </c>
      <c r="O106" s="6"/>
    </row>
    <row r="107" spans="1:15" ht="46.5" customHeight="1">
      <c r="A107" s="6"/>
      <c r="B107" s="100"/>
      <c r="C107" s="79"/>
      <c r="D107" s="74"/>
      <c r="E107" s="79"/>
      <c r="F107" s="10" t="s">
        <v>43</v>
      </c>
      <c r="G107" s="43">
        <f>SUM(H107:N107)</f>
        <v>746</v>
      </c>
      <c r="H107" s="44">
        <v>746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6"/>
    </row>
    <row r="108" spans="1:15">
      <c r="A108" s="6"/>
      <c r="B108" s="158" t="s">
        <v>86</v>
      </c>
      <c r="C108" s="159"/>
      <c r="D108" s="159"/>
      <c r="E108" s="160"/>
      <c r="F108" s="11" t="s">
        <v>4</v>
      </c>
      <c r="G108" s="44">
        <f>G109</f>
        <v>14224.6</v>
      </c>
      <c r="H108" s="44">
        <f t="shared" ref="H108:N108" si="46">H109</f>
        <v>10724.6</v>
      </c>
      <c r="I108" s="44">
        <f t="shared" si="46"/>
        <v>0</v>
      </c>
      <c r="J108" s="44">
        <f t="shared" si="46"/>
        <v>0</v>
      </c>
      <c r="K108" s="44">
        <f t="shared" si="46"/>
        <v>0</v>
      </c>
      <c r="L108" s="44">
        <f t="shared" si="46"/>
        <v>3500</v>
      </c>
      <c r="M108" s="44">
        <f t="shared" si="46"/>
        <v>0</v>
      </c>
      <c r="N108" s="44">
        <f t="shared" si="46"/>
        <v>0</v>
      </c>
      <c r="O108" s="6"/>
    </row>
    <row r="109" spans="1:15">
      <c r="A109" s="6"/>
      <c r="B109" s="128"/>
      <c r="C109" s="161"/>
      <c r="D109" s="161"/>
      <c r="E109" s="162"/>
      <c r="F109" s="20" t="s">
        <v>43</v>
      </c>
      <c r="G109" s="43">
        <f>SUM(H109:N109)</f>
        <v>14224.6</v>
      </c>
      <c r="H109" s="44">
        <f>H107+H105+H103</f>
        <v>10724.6</v>
      </c>
      <c r="I109" s="44">
        <f t="shared" ref="I109:N109" si="47">I107+I105+I103</f>
        <v>0</v>
      </c>
      <c r="J109" s="44">
        <f t="shared" si="47"/>
        <v>0</v>
      </c>
      <c r="K109" s="44">
        <f t="shared" si="47"/>
        <v>0</v>
      </c>
      <c r="L109" s="44">
        <f t="shared" si="47"/>
        <v>3500</v>
      </c>
      <c r="M109" s="44">
        <f t="shared" si="47"/>
        <v>0</v>
      </c>
      <c r="N109" s="44">
        <f t="shared" si="47"/>
        <v>0</v>
      </c>
      <c r="O109" s="6"/>
    </row>
    <row r="110" spans="1:15">
      <c r="A110" s="6"/>
      <c r="B110" s="139" t="s">
        <v>112</v>
      </c>
      <c r="C110" s="139"/>
      <c r="D110" s="139"/>
      <c r="E110" s="139"/>
      <c r="F110" s="21" t="s">
        <v>4</v>
      </c>
      <c r="G110" s="45">
        <f>G111+G112+G113</f>
        <v>1916541.77</v>
      </c>
      <c r="H110" s="63">
        <f>H111+H112+H113</f>
        <v>120291.5</v>
      </c>
      <c r="I110" s="63">
        <f t="shared" ref="I110:M110" si="48">I111+I112+I113</f>
        <v>84681.67</v>
      </c>
      <c r="J110" s="45">
        <f t="shared" si="48"/>
        <v>79590.899999999994</v>
      </c>
      <c r="K110" s="45">
        <f t="shared" si="48"/>
        <v>77288.100000000006</v>
      </c>
      <c r="L110" s="45">
        <f t="shared" si="48"/>
        <v>483490.69999999995</v>
      </c>
      <c r="M110" s="45">
        <f t="shared" si="48"/>
        <v>637496.19999999995</v>
      </c>
      <c r="N110" s="44">
        <f>N111+N112+N113</f>
        <v>433702.7</v>
      </c>
      <c r="O110" s="6"/>
    </row>
    <row r="111" spans="1:15" ht="45">
      <c r="A111" s="6"/>
      <c r="B111" s="139"/>
      <c r="C111" s="139"/>
      <c r="D111" s="139"/>
      <c r="E111" s="139"/>
      <c r="F111" s="21" t="s">
        <v>44</v>
      </c>
      <c r="G111" s="43">
        <f>SUM(H111:N111)</f>
        <v>86678.2</v>
      </c>
      <c r="H111" s="46">
        <f>H98+H41</f>
        <v>48473.5</v>
      </c>
      <c r="I111" s="46">
        <f t="shared" ref="I111:N111" si="49">I98+I41</f>
        <v>3551.6</v>
      </c>
      <c r="J111" s="46">
        <f t="shared" si="49"/>
        <v>18664.2</v>
      </c>
      <c r="K111" s="46">
        <f t="shared" si="49"/>
        <v>15988.9</v>
      </c>
      <c r="L111" s="46">
        <f t="shared" si="49"/>
        <v>0</v>
      </c>
      <c r="M111" s="46">
        <f t="shared" si="49"/>
        <v>0</v>
      </c>
      <c r="N111" s="46">
        <f t="shared" si="49"/>
        <v>0</v>
      </c>
      <c r="O111" s="6"/>
    </row>
    <row r="112" spans="1:15">
      <c r="A112" s="6"/>
      <c r="B112" s="139"/>
      <c r="C112" s="139"/>
      <c r="D112" s="139"/>
      <c r="E112" s="139"/>
      <c r="F112" s="21" t="s">
        <v>43</v>
      </c>
      <c r="G112" s="43">
        <f>SUM(H112:N112)</f>
        <v>1742558.37</v>
      </c>
      <c r="H112" s="64">
        <f>H109+H99+H79+H42</f>
        <v>71464</v>
      </c>
      <c r="I112" s="64">
        <f>I109+I99+I79+I42</f>
        <v>62556.27</v>
      </c>
      <c r="J112" s="46">
        <f t="shared" ref="J112:N112" si="50">J109+J99+J79+J42</f>
        <v>46890</v>
      </c>
      <c r="K112" s="46">
        <f t="shared" si="50"/>
        <v>47495</v>
      </c>
      <c r="L112" s="46">
        <f t="shared" si="50"/>
        <v>469955.1</v>
      </c>
      <c r="M112" s="46">
        <f t="shared" si="50"/>
        <v>623868</v>
      </c>
      <c r="N112" s="46">
        <f t="shared" si="50"/>
        <v>420330</v>
      </c>
      <c r="O112" s="6"/>
    </row>
    <row r="113" spans="1:15" ht="30">
      <c r="A113" s="6"/>
      <c r="B113" s="139"/>
      <c r="C113" s="139"/>
      <c r="D113" s="139"/>
      <c r="E113" s="139"/>
      <c r="F113" s="21" t="s">
        <v>106</v>
      </c>
      <c r="G113" s="43">
        <f>SUM(H113:N113)</f>
        <v>87305.2</v>
      </c>
      <c r="H113" s="46">
        <f>H80</f>
        <v>354</v>
      </c>
      <c r="I113" s="46">
        <f t="shared" ref="I113:N113" si="51">I80</f>
        <v>18573.8</v>
      </c>
      <c r="J113" s="46">
        <f t="shared" si="51"/>
        <v>14036.699999999999</v>
      </c>
      <c r="K113" s="46">
        <f t="shared" si="51"/>
        <v>13804.199999999999</v>
      </c>
      <c r="L113" s="46">
        <f t="shared" si="51"/>
        <v>13535.599999999999</v>
      </c>
      <c r="M113" s="46">
        <f t="shared" si="51"/>
        <v>13628.199999999999</v>
      </c>
      <c r="N113" s="46">
        <f t="shared" si="51"/>
        <v>13372.699999999999</v>
      </c>
      <c r="O113" s="6"/>
    </row>
    <row r="114" spans="1:15">
      <c r="A114" s="6"/>
      <c r="B114" s="29"/>
      <c r="C114" s="30"/>
      <c r="D114" s="30"/>
      <c r="E114" s="31"/>
      <c r="F114" s="31"/>
      <c r="G114" s="40"/>
      <c r="O114" s="6"/>
    </row>
    <row r="115" spans="1:15">
      <c r="A115" s="6"/>
      <c r="B115" s="29"/>
      <c r="C115" s="30"/>
      <c r="D115" s="30"/>
      <c r="E115" s="31"/>
      <c r="F115" s="31"/>
      <c r="G115" s="40"/>
      <c r="O115" s="6"/>
    </row>
    <row r="116" spans="1:15">
      <c r="B116" s="32"/>
      <c r="C116" s="33"/>
      <c r="D116" s="33"/>
      <c r="E116" s="34"/>
      <c r="F116" s="34"/>
      <c r="G116" s="40"/>
    </row>
    <row r="117" spans="1:15">
      <c r="B117" s="32"/>
      <c r="C117" s="33"/>
      <c r="D117" s="33"/>
      <c r="E117" s="34"/>
      <c r="F117" s="34"/>
      <c r="G117" s="40"/>
    </row>
    <row r="118" spans="1:15">
      <c r="B118" s="32"/>
      <c r="C118" s="33"/>
      <c r="D118" s="33"/>
      <c r="E118" s="34"/>
      <c r="F118" s="34"/>
      <c r="G118" s="40"/>
    </row>
    <row r="119" spans="1:15">
      <c r="B119" s="32"/>
      <c r="C119" s="33"/>
      <c r="D119" s="33"/>
      <c r="E119" s="34"/>
      <c r="F119" s="34"/>
      <c r="G119" s="40"/>
    </row>
    <row r="120" spans="1:15">
      <c r="B120" s="32"/>
      <c r="C120" s="33"/>
      <c r="D120" s="33"/>
      <c r="E120" s="34"/>
      <c r="F120" s="34"/>
      <c r="G120" s="40"/>
    </row>
    <row r="121" spans="1:15">
      <c r="B121" s="32"/>
      <c r="C121" s="33"/>
      <c r="D121" s="33"/>
      <c r="E121" s="34"/>
      <c r="F121" s="34"/>
      <c r="G121" s="40"/>
    </row>
    <row r="122" spans="1:15">
      <c r="B122" s="32"/>
      <c r="C122" s="33"/>
      <c r="D122" s="33"/>
      <c r="E122" s="34"/>
      <c r="F122" s="34"/>
      <c r="G122" s="40"/>
    </row>
    <row r="123" spans="1:15">
      <c r="B123" s="32"/>
      <c r="C123" s="33"/>
      <c r="D123" s="33"/>
      <c r="E123" s="34"/>
      <c r="F123" s="34"/>
      <c r="G123" s="40"/>
    </row>
    <row r="124" spans="1:15">
      <c r="B124" s="32"/>
      <c r="C124" s="33"/>
      <c r="D124" s="33"/>
      <c r="E124" s="34"/>
      <c r="F124" s="34"/>
      <c r="G124" s="40"/>
    </row>
    <row r="125" spans="1:15">
      <c r="B125" s="32"/>
      <c r="C125" s="33"/>
      <c r="D125" s="33"/>
      <c r="E125" s="34"/>
      <c r="F125" s="34"/>
      <c r="G125" s="40"/>
    </row>
    <row r="126" spans="1:15">
      <c r="B126" s="32"/>
      <c r="C126" s="33"/>
      <c r="D126" s="33"/>
      <c r="E126" s="34"/>
      <c r="F126" s="34"/>
      <c r="G126" s="40"/>
    </row>
    <row r="127" spans="1:15">
      <c r="B127" s="32"/>
      <c r="C127" s="33"/>
      <c r="D127" s="33"/>
      <c r="E127" s="34"/>
      <c r="F127" s="34"/>
      <c r="G127" s="40"/>
    </row>
    <row r="128" spans="1:15">
      <c r="B128" s="32"/>
      <c r="C128" s="33"/>
      <c r="D128" s="33"/>
      <c r="E128" s="34"/>
      <c r="F128" s="34"/>
      <c r="G128" s="40"/>
    </row>
    <row r="129" spans="2:7">
      <c r="B129" s="32"/>
      <c r="C129" s="33"/>
      <c r="D129" s="33"/>
      <c r="E129" s="34"/>
      <c r="F129" s="34"/>
      <c r="G129" s="40"/>
    </row>
    <row r="130" spans="2:7">
      <c r="B130" s="32"/>
      <c r="C130" s="33"/>
      <c r="D130" s="33"/>
      <c r="E130" s="34"/>
      <c r="F130" s="34"/>
      <c r="G130" s="40"/>
    </row>
    <row r="131" spans="2:7">
      <c r="B131" s="32"/>
      <c r="C131" s="33"/>
      <c r="D131" s="33"/>
      <c r="E131" s="34"/>
      <c r="F131" s="34"/>
      <c r="G131" s="40"/>
    </row>
    <row r="132" spans="2:7">
      <c r="B132" s="32"/>
      <c r="C132" s="33"/>
      <c r="D132" s="33"/>
      <c r="E132" s="34"/>
      <c r="F132" s="34"/>
      <c r="G132" s="40"/>
    </row>
    <row r="133" spans="2:7">
      <c r="B133" s="32"/>
      <c r="C133" s="33"/>
      <c r="D133" s="33"/>
      <c r="E133" s="34"/>
      <c r="F133" s="34"/>
      <c r="G133" s="40"/>
    </row>
    <row r="134" spans="2:7">
      <c r="B134" s="32"/>
      <c r="C134" s="33"/>
      <c r="D134" s="33"/>
      <c r="E134" s="34"/>
      <c r="F134" s="34"/>
      <c r="G134" s="40"/>
    </row>
    <row r="135" spans="2:7">
      <c r="B135" s="32"/>
      <c r="C135" s="33"/>
      <c r="D135" s="33"/>
      <c r="E135" s="34"/>
      <c r="F135" s="34"/>
      <c r="G135" s="40"/>
    </row>
    <row r="136" spans="2:7">
      <c r="B136" s="32"/>
      <c r="C136" s="33"/>
      <c r="D136" s="33"/>
      <c r="E136" s="34"/>
      <c r="F136" s="34"/>
      <c r="G136" s="40"/>
    </row>
    <row r="137" spans="2:7">
      <c r="B137" s="32"/>
      <c r="C137" s="33"/>
      <c r="D137" s="33"/>
      <c r="E137" s="34"/>
      <c r="F137" s="34"/>
      <c r="G137" s="40"/>
    </row>
    <row r="138" spans="2:7">
      <c r="B138" s="32"/>
      <c r="C138" s="33"/>
      <c r="D138" s="33"/>
      <c r="E138" s="34"/>
      <c r="F138" s="34"/>
      <c r="G138" s="40"/>
    </row>
    <row r="139" spans="2:7">
      <c r="B139" s="32"/>
      <c r="C139" s="33"/>
      <c r="D139" s="33"/>
      <c r="E139" s="34"/>
      <c r="F139" s="34"/>
      <c r="G139" s="40"/>
    </row>
  </sheetData>
  <mergeCells count="172">
    <mergeCell ref="F1:N1"/>
    <mergeCell ref="B110:E113"/>
    <mergeCell ref="B108:E10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4"/>
    <mergeCell ref="B75:B77"/>
    <mergeCell ref="B104:B105"/>
    <mergeCell ref="C104:C105"/>
    <mergeCell ref="E104:E105"/>
    <mergeCell ref="B106:B107"/>
    <mergeCell ref="C106:C107"/>
    <mergeCell ref="E106:E107"/>
    <mergeCell ref="B97:E99"/>
    <mergeCell ref="B100:N101"/>
    <mergeCell ref="B102:B103"/>
    <mergeCell ref="C102:C103"/>
    <mergeCell ref="E102:E103"/>
    <mergeCell ref="B93:B94"/>
    <mergeCell ref="C93:C94"/>
    <mergeCell ref="E93:E94"/>
    <mergeCell ref="B95:B96"/>
    <mergeCell ref="C95:C96"/>
    <mergeCell ref="E95:E96"/>
    <mergeCell ref="D93:D94"/>
    <mergeCell ref="D95:D96"/>
    <mergeCell ref="D102:D103"/>
    <mergeCell ref="B91:B92"/>
    <mergeCell ref="C91:C92"/>
    <mergeCell ref="E91:E92"/>
    <mergeCell ref="B84:B85"/>
    <mergeCell ref="C84:C85"/>
    <mergeCell ref="E84:E85"/>
    <mergeCell ref="B86:B87"/>
    <mergeCell ref="C86:C87"/>
    <mergeCell ref="E86:E87"/>
    <mergeCell ref="D84:D85"/>
    <mergeCell ref="D86:D87"/>
    <mergeCell ref="D88:D90"/>
    <mergeCell ref="C68:C69"/>
    <mergeCell ref="E68:E69"/>
    <mergeCell ref="C70:C71"/>
    <mergeCell ref="E70:E71"/>
    <mergeCell ref="D66:D67"/>
    <mergeCell ref="D68:D69"/>
    <mergeCell ref="D70:D71"/>
    <mergeCell ref="D72:D74"/>
    <mergeCell ref="B88:B90"/>
    <mergeCell ref="C88:C90"/>
    <mergeCell ref="E88:E90"/>
    <mergeCell ref="E66:E67"/>
    <mergeCell ref="C60:C61"/>
    <mergeCell ref="E60:E61"/>
    <mergeCell ref="C62:C63"/>
    <mergeCell ref="E62:E63"/>
    <mergeCell ref="C64:C65"/>
    <mergeCell ref="E64:E65"/>
    <mergeCell ref="C54:C55"/>
    <mergeCell ref="E54:E55"/>
    <mergeCell ref="C56:C57"/>
    <mergeCell ref="E56:E57"/>
    <mergeCell ref="C58:C59"/>
    <mergeCell ref="E58:E59"/>
    <mergeCell ref="D64:D65"/>
    <mergeCell ref="C48:C49"/>
    <mergeCell ref="E48:E49"/>
    <mergeCell ref="C50:C51"/>
    <mergeCell ref="E50:E51"/>
    <mergeCell ref="C52:C53"/>
    <mergeCell ref="E52:E53"/>
    <mergeCell ref="B40:E42"/>
    <mergeCell ref="B43:N43"/>
    <mergeCell ref="B44:N44"/>
    <mergeCell ref="B45:N45"/>
    <mergeCell ref="C46:C47"/>
    <mergeCell ref="E46:E47"/>
    <mergeCell ref="B38:B39"/>
    <mergeCell ref="B32:B33"/>
    <mergeCell ref="E38:E39"/>
    <mergeCell ref="B2:N5"/>
    <mergeCell ref="B6:B8"/>
    <mergeCell ref="C6:C8"/>
    <mergeCell ref="E6:E8"/>
    <mergeCell ref="F6:F8"/>
    <mergeCell ref="G7:G8"/>
    <mergeCell ref="H7:N7"/>
    <mergeCell ref="G6:N6"/>
    <mergeCell ref="C20:C21"/>
    <mergeCell ref="E13:E14"/>
    <mergeCell ref="E15:E17"/>
    <mergeCell ref="E18:E19"/>
    <mergeCell ref="B20:B21"/>
    <mergeCell ref="E20:E21"/>
    <mergeCell ref="C13:C14"/>
    <mergeCell ref="E34:E35"/>
    <mergeCell ref="B36:B37"/>
    <mergeCell ref="E36:E37"/>
    <mergeCell ref="C15:C17"/>
    <mergeCell ref="C18:C19"/>
    <mergeCell ref="C34:C35"/>
    <mergeCell ref="C36:C37"/>
    <mergeCell ref="B18:B19"/>
    <mergeCell ref="B28:B29"/>
    <mergeCell ref="B34:B35"/>
    <mergeCell ref="D6:D8"/>
    <mergeCell ref="D13:D14"/>
    <mergeCell ref="D15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C32:C33"/>
    <mergeCell ref="B13:B14"/>
    <mergeCell ref="B15:B17"/>
    <mergeCell ref="B10:N10"/>
    <mergeCell ref="B11:N11"/>
    <mergeCell ref="B12:N12"/>
    <mergeCell ref="C22:C23"/>
    <mergeCell ref="C24:C25"/>
    <mergeCell ref="C26:C27"/>
    <mergeCell ref="C28:C29"/>
    <mergeCell ref="C30:C31"/>
    <mergeCell ref="E32:E33"/>
    <mergeCell ref="B22:B23"/>
    <mergeCell ref="E22:E23"/>
    <mergeCell ref="B24:B25"/>
    <mergeCell ref="E24:E25"/>
    <mergeCell ref="B26:B27"/>
    <mergeCell ref="E26:E27"/>
    <mergeCell ref="E28:E29"/>
    <mergeCell ref="B30:B31"/>
    <mergeCell ref="E30:E31"/>
    <mergeCell ref="D104:D105"/>
    <mergeCell ref="D106:D107"/>
    <mergeCell ref="D52:D53"/>
    <mergeCell ref="D91:D92"/>
    <mergeCell ref="D54:D55"/>
    <mergeCell ref="D36:D37"/>
    <mergeCell ref="D38:D39"/>
    <mergeCell ref="D46:D47"/>
    <mergeCell ref="D48:D49"/>
    <mergeCell ref="D50:D51"/>
    <mergeCell ref="D56:D57"/>
    <mergeCell ref="D58:D59"/>
    <mergeCell ref="D60:D61"/>
    <mergeCell ref="D62:D63"/>
    <mergeCell ref="B82:N82"/>
    <mergeCell ref="B83:N83"/>
    <mergeCell ref="B78:E80"/>
    <mergeCell ref="B81:N81"/>
    <mergeCell ref="C72:C74"/>
    <mergeCell ref="E72:E74"/>
    <mergeCell ref="C75:C77"/>
    <mergeCell ref="E75:E77"/>
    <mergeCell ref="C66:C67"/>
    <mergeCell ref="C38:C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colBreaks count="1" manualBreakCount="1">
    <brk id="16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2015-07-17T06:43:36Z</dcterms:modified>
</cp:coreProperties>
</file>